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170" windowWidth="11940" windowHeight="6510" tabRatio="608" activeTab="0"/>
  </bookViews>
  <sheets>
    <sheet name="2017" sheetId="1" r:id="rId1"/>
    <sheet name="Ruiz" sheetId="2" r:id="rId2"/>
    <sheet name="Delaveau jacky" sheetId="3" r:id="rId3"/>
    <sheet name="Malherbe " sheetId="4" r:id="rId4"/>
    <sheet name="Lucas" sheetId="5" r:id="rId5"/>
    <sheet name="Bernardeau" sheetId="6" r:id="rId6"/>
    <sheet name="Dorval" sheetId="7" r:id="rId7"/>
    <sheet name="Dautzenberg" sheetId="8" r:id="rId8"/>
    <sheet name="Aymard" sheetId="9" r:id="rId9"/>
    <sheet name="Coquerelle I" sheetId="10" r:id="rId10"/>
    <sheet name="Gaillard" sheetId="11" r:id="rId11"/>
    <sheet name="Lafon" sheetId="12" r:id="rId12"/>
    <sheet name="Chaix" sheetId="13" r:id="rId13"/>
    <sheet name="Perie" sheetId="14" r:id="rId14"/>
    <sheet name="Valdisserri" sheetId="15" r:id="rId15"/>
    <sheet name="Gras" sheetId="16" r:id="rId16"/>
    <sheet name="Parage" sheetId="17" r:id="rId17"/>
    <sheet name="Lave" sheetId="18" r:id="rId18"/>
    <sheet name="Gilbert" sheetId="19" r:id="rId19"/>
    <sheet name="Luan" sheetId="20" r:id="rId20"/>
    <sheet name="Tuan" sheetId="21" r:id="rId21"/>
    <sheet name="Rosaline" sheetId="22" r:id="rId22"/>
    <sheet name="Aline" sheetId="23" r:id="rId23"/>
    <sheet name="Hagnere" sheetId="24" r:id="rId24"/>
    <sheet name="Maille" sheetId="25" r:id="rId25"/>
    <sheet name="Grimbart" sheetId="26" r:id="rId26"/>
    <sheet name="Dubost" sheetId="27" r:id="rId27"/>
    <sheet name="Duc" sheetId="28" r:id="rId28"/>
    <sheet name="Lapierre" sheetId="29" r:id="rId29"/>
    <sheet name="Labrousse" sheetId="30" r:id="rId30"/>
    <sheet name="Lafaurie" sheetId="31" r:id="rId31"/>
    <sheet name="Lomet" sheetId="32" r:id="rId32"/>
    <sheet name="Tarinand" sheetId="33" r:id="rId33"/>
    <sheet name="Tallier" sheetId="34" r:id="rId34"/>
    <sheet name="Coquerelle C" sheetId="35" r:id="rId35"/>
    <sheet name="Rose" sheetId="36" r:id="rId36"/>
    <sheet name="Feuil1" sheetId="37" r:id="rId37"/>
  </sheets>
  <definedNames>
    <definedName name="Excel_BuiltIn_Print_Area_2">#REF!</definedName>
    <definedName name="_xlnm.Print_Area" localSheetId="0">'2017'!$A$1:$N$78</definedName>
    <definedName name="_xlnm.Print_Area" localSheetId="1">'Ruiz'!#REF!</definedName>
  </definedNames>
  <calcPr fullCalcOnLoad="1"/>
</workbook>
</file>

<file path=xl/sharedStrings.xml><?xml version="1.0" encoding="utf-8"?>
<sst xmlns="http://schemas.openxmlformats.org/spreadsheetml/2006/main" count="717" uniqueCount="133">
  <si>
    <t>Listing</t>
  </si>
  <si>
    <t>Lignes</t>
  </si>
  <si>
    <t>Total</t>
  </si>
  <si>
    <t>Moyenne</t>
  </si>
  <si>
    <t>Tournois</t>
  </si>
  <si>
    <t>Meilleure</t>
  </si>
  <si>
    <t xml:space="preserve">Bonus </t>
  </si>
  <si>
    <t>Moye.</t>
  </si>
  <si>
    <t>Bow</t>
  </si>
  <si>
    <t>jouées</t>
  </si>
  <si>
    <t>Quilles</t>
  </si>
  <si>
    <t>Ligne</t>
  </si>
  <si>
    <t>Réf.</t>
  </si>
  <si>
    <t>Diffé</t>
  </si>
  <si>
    <t>hdp</t>
  </si>
  <si>
    <t>RUIZ</t>
  </si>
  <si>
    <t>Classement selon nombre de lignes / tournois</t>
  </si>
  <si>
    <t>Date</t>
  </si>
  <si>
    <t>Mérignac</t>
  </si>
  <si>
    <t>Piste</t>
  </si>
  <si>
    <t>total</t>
  </si>
  <si>
    <t>lignes</t>
  </si>
  <si>
    <t>moyenne</t>
  </si>
  <si>
    <t>TOURNOIS</t>
  </si>
  <si>
    <t>DELAVEAU Jy</t>
  </si>
  <si>
    <t>PREVOT-LAFON</t>
  </si>
  <si>
    <t>Lieu</t>
  </si>
  <si>
    <t>GRAS</t>
  </si>
  <si>
    <t>VALDISSERRI</t>
  </si>
  <si>
    <t>PERIE</t>
  </si>
  <si>
    <t>HAGNERE</t>
  </si>
  <si>
    <t>TRAN L</t>
  </si>
  <si>
    <t>TRAN R</t>
  </si>
  <si>
    <t>TRAN A</t>
  </si>
  <si>
    <t>TRAN T</t>
  </si>
  <si>
    <t>MAILLE</t>
  </si>
  <si>
    <t>DORVAL</t>
  </si>
  <si>
    <t>MALHERBE</t>
  </si>
  <si>
    <t>BERNARDEAU</t>
  </si>
  <si>
    <t>LUCAS</t>
  </si>
  <si>
    <t>AYMARD</t>
  </si>
  <si>
    <t xml:space="preserve"> ème</t>
  </si>
  <si>
    <t>TALLIER</t>
  </si>
  <si>
    <t>Classement selon nombre de lignes</t>
  </si>
  <si>
    <t>Chauray</t>
  </si>
  <si>
    <t>2.4 Hdp</t>
  </si>
  <si>
    <t>DAUTZENBERG</t>
  </si>
  <si>
    <t>IR Elites : 9 è</t>
  </si>
  <si>
    <t>Dpt Honneur : 2 è</t>
  </si>
  <si>
    <t>Dpt Honneur : 5 è</t>
  </si>
  <si>
    <t>x 2 R Excell</t>
  </si>
  <si>
    <t>Vainqueur</t>
  </si>
  <si>
    <t>Dpt Honneur : 7 è</t>
  </si>
  <si>
    <t>PARAGE</t>
  </si>
  <si>
    <t>X 2 Excel Rgx - 16 è</t>
  </si>
  <si>
    <t>CD 33</t>
  </si>
  <si>
    <t>Abandon</t>
  </si>
  <si>
    <t>CD 33 - 2 ème SE</t>
  </si>
  <si>
    <t>CD 33 - 1 ère V 1</t>
  </si>
  <si>
    <t xml:space="preserve">CD 33 </t>
  </si>
  <si>
    <t>CD 33 - 1 er SE</t>
  </si>
  <si>
    <t>GRIMBART</t>
  </si>
  <si>
    <t>GILBERT</t>
  </si>
  <si>
    <t>3.2.1. Hdp</t>
  </si>
  <si>
    <t>Fontaine le Comte</t>
  </si>
  <si>
    <t>3.2.1.Hdp</t>
  </si>
  <si>
    <t>Lannemezan</t>
  </si>
  <si>
    <t>2 Hdp</t>
  </si>
  <si>
    <t>2 Hdp - 5 ème P F</t>
  </si>
  <si>
    <t>5 ème doublettes</t>
  </si>
  <si>
    <t>5 ème Doublettes</t>
  </si>
  <si>
    <t>Rgx Honneur : 7 è</t>
  </si>
  <si>
    <t>Rgx Honneur :  è</t>
  </si>
  <si>
    <t>Rgx Honneur :  5 è</t>
  </si>
  <si>
    <t>Rgx Honneur :  7 è</t>
  </si>
  <si>
    <t>Rgx Honneur :   è</t>
  </si>
  <si>
    <t>Limoges</t>
  </si>
  <si>
    <t>1.3 Hdp</t>
  </si>
  <si>
    <t>Bergerac</t>
  </si>
  <si>
    <t>CdC Promo 1 ère J</t>
  </si>
  <si>
    <t>1 er</t>
  </si>
  <si>
    <t>x 2 M S.E.</t>
  </si>
  <si>
    <t>4 è Consolante</t>
  </si>
  <si>
    <t xml:space="preserve">2 Hdp </t>
  </si>
  <si>
    <t>2 HDP</t>
  </si>
  <si>
    <t>LOMET</t>
  </si>
  <si>
    <t>9 è Consolante</t>
  </si>
  <si>
    <t>8 è GF</t>
  </si>
  <si>
    <t>Sarlat</t>
  </si>
  <si>
    <t>R 3 B -1ère J</t>
  </si>
  <si>
    <t>La Rochelle</t>
  </si>
  <si>
    <t>1.2.4.Hdp</t>
  </si>
  <si>
    <t>Trélissac</t>
  </si>
  <si>
    <t>CdC R1 - 1ère journée</t>
  </si>
  <si>
    <t>2 ème</t>
  </si>
  <si>
    <t>Challenge 33</t>
  </si>
  <si>
    <t>12 ème</t>
  </si>
  <si>
    <t>16 ème</t>
  </si>
  <si>
    <t>COQUERELLE I</t>
  </si>
  <si>
    <t>18 ème</t>
  </si>
  <si>
    <t>8  ème</t>
  </si>
  <si>
    <t>8 ème</t>
  </si>
  <si>
    <t>Vétéran 33 - 2 ème</t>
  </si>
  <si>
    <t>Vétéran 33 - 4 ème V 2</t>
  </si>
  <si>
    <t>Vétéran 33 - 2 ème v2</t>
  </si>
  <si>
    <t>Vétéran 33 - 9 è V2</t>
  </si>
  <si>
    <t>Vétéran 33 - 7 è V2</t>
  </si>
  <si>
    <t>Vétéran 33 - 6 è V2</t>
  </si>
  <si>
    <t>Vétéran 33 - 4 è V1</t>
  </si>
  <si>
    <t>Vétéran 33 - 7 è V1</t>
  </si>
  <si>
    <t>Vétéran 33 - 18 è V2</t>
  </si>
  <si>
    <t>Vétéran 33 - 19 è V2</t>
  </si>
  <si>
    <t>COQUERELLE C</t>
  </si>
  <si>
    <t>Exc - 6ème</t>
  </si>
  <si>
    <t>Exc - 5 ème</t>
  </si>
  <si>
    <t>Exc - 13 ème</t>
  </si>
  <si>
    <t>Honneur - 18 è</t>
  </si>
  <si>
    <t>Honneur - 1 è</t>
  </si>
  <si>
    <t>Honneur - 13 è</t>
  </si>
  <si>
    <t>Honneur - 29 è</t>
  </si>
  <si>
    <t>Honneur - 12 è</t>
  </si>
  <si>
    <t>Honneur - 3 è</t>
  </si>
  <si>
    <t>Honneur - 28 è</t>
  </si>
  <si>
    <t>ROSE</t>
  </si>
  <si>
    <t>3 hdp</t>
  </si>
  <si>
    <t>Quart de Finale</t>
  </si>
  <si>
    <t>Angoulème</t>
  </si>
  <si>
    <t>1 Hdp</t>
  </si>
  <si>
    <t>3 Hdp</t>
  </si>
  <si>
    <t>Circuit Aquitain</t>
  </si>
  <si>
    <t>6 èmè</t>
  </si>
  <si>
    <t>8 èmè</t>
  </si>
  <si>
    <t>CdC Promo 2 è j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</si>
</sst>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#,#00.00"/>
    <numFmt numFmtId="166" formatCode="mm\-yy"/>
    <numFmt numFmtId="167" formatCode="[$-40C]dddd\ d\ mmmm\ yyyy"/>
    <numFmt numFmtId="168" formatCode="0.0"/>
    <numFmt numFmtId="169" formatCode="#,##0.0"/>
    <numFmt numFmtId="170" formatCode="0.000"/>
    <numFmt numFmtId="171" formatCode="0.0000"/>
    <numFmt numFmtId="172" formatCode="[$-40C]d\-mmm\-yy;@"/>
    <numFmt numFmtId="173" formatCode="dd/mm/yy;@"/>
    <numFmt numFmtId="174" formatCode="0.00000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0.000000"/>
    <numFmt numFmtId="179" formatCode="0.00000000"/>
    <numFmt numFmtId="180" formatCode="0.0000000"/>
  </numFmts>
  <fonts count="7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b/>
      <sz val="10"/>
      <name val="comic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Algerian"/>
      <family val="5"/>
    </font>
    <font>
      <i/>
      <sz val="12"/>
      <name val="Algerian"/>
      <family val="5"/>
    </font>
    <font>
      <i/>
      <sz val="10"/>
      <name val="Algerian"/>
      <family val="5"/>
    </font>
    <font>
      <i/>
      <sz val="14"/>
      <name val="Algerian"/>
      <family val="5"/>
    </font>
    <font>
      <i/>
      <sz val="8"/>
      <name val="Algerian"/>
      <family val="5"/>
    </font>
    <font>
      <i/>
      <sz val="11"/>
      <name val="Algerian"/>
      <family val="5"/>
    </font>
    <font>
      <b/>
      <i/>
      <sz val="11"/>
      <name val="Algerian"/>
      <family val="5"/>
    </font>
    <font>
      <b/>
      <i/>
      <sz val="14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FF3399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dotted"/>
      <right style="dotted"/>
      <top style="medium"/>
      <bottom style="dotted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164" fontId="0" fillId="0" borderId="0" applyFill="0" applyBorder="0" applyAlignment="0" applyProtection="0"/>
    <xf numFmtId="0" fontId="6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0" borderId="0" applyNumberFormat="0" applyBorder="0" applyAlignment="0" applyProtection="0"/>
    <xf numFmtId="9" fontId="0" fillId="0" borderId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44" applyFont="1" applyFill="1" applyBorder="1" applyAlignment="1" applyProtection="1">
      <alignment/>
      <protection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44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textRotation="255"/>
    </xf>
    <xf numFmtId="0" fontId="5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textRotation="255"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2" fontId="72" fillId="0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2" fontId="11" fillId="34" borderId="0" xfId="0" applyNumberFormat="1" applyFont="1" applyFill="1" applyAlignment="1">
      <alignment horizontal="center"/>
    </xf>
    <xf numFmtId="1" fontId="11" fillId="3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4" fontId="73" fillId="0" borderId="18" xfId="44" applyFont="1" applyFill="1" applyBorder="1" applyAlignment="1" applyProtection="1">
      <alignment/>
      <protection/>
    </xf>
    <xf numFmtId="164" fontId="73" fillId="0" borderId="19" xfId="44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>
      <alignment horizontal="center"/>
    </xf>
    <xf numFmtId="0" fontId="16" fillId="0" borderId="19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64" fontId="74" fillId="0" borderId="19" xfId="44" applyFont="1" applyFill="1" applyBorder="1" applyAlignment="1" applyProtection="1">
      <alignment/>
      <protection/>
    </xf>
    <xf numFmtId="2" fontId="0" fillId="0" borderId="20" xfId="0" applyNumberForma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16" fillId="0" borderId="18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75" fillId="0" borderId="23" xfId="0" applyFont="1" applyFill="1" applyBorder="1" applyAlignment="1">
      <alignment horizontal="center"/>
    </xf>
    <xf numFmtId="0" fontId="75" fillId="0" borderId="2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10" borderId="24" xfId="0" applyFont="1" applyFill="1" applyBorder="1" applyAlignment="1">
      <alignment horizontal="center"/>
    </xf>
    <xf numFmtId="0" fontId="0" fillId="10" borderId="25" xfId="0" applyFont="1" applyFill="1" applyBorder="1" applyAlignment="1">
      <alignment horizontal="center"/>
    </xf>
    <xf numFmtId="14" fontId="1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14" fontId="10" fillId="0" borderId="0" xfId="0" applyNumberFormat="1" applyFont="1" applyFill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0" fontId="0" fillId="0" borderId="23" xfId="0" applyFont="1" applyFill="1" applyBorder="1" applyAlignment="1">
      <alignment horizontal="center"/>
    </xf>
    <xf numFmtId="1" fontId="5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5" fillId="35" borderId="21" xfId="0" applyFont="1" applyFill="1" applyBorder="1" applyAlignment="1">
      <alignment horizontal="center"/>
    </xf>
    <xf numFmtId="0" fontId="75" fillId="35" borderId="23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1" fontId="21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" fillId="15" borderId="0" xfId="0" applyFont="1" applyFill="1" applyAlignment="1">
      <alignment horizontal="center"/>
    </xf>
    <xf numFmtId="2" fontId="1" fillId="15" borderId="0" xfId="0" applyNumberFormat="1" applyFont="1" applyFill="1" applyAlignment="1">
      <alignment horizontal="center"/>
    </xf>
    <xf numFmtId="0" fontId="11" fillId="15" borderId="0" xfId="0" applyFont="1" applyFill="1" applyAlignment="1">
      <alignment horizontal="center"/>
    </xf>
    <xf numFmtId="2" fontId="11" fillId="15" borderId="0" xfId="0" applyNumberFormat="1" applyFont="1" applyFill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164" fontId="73" fillId="0" borderId="26" xfId="44" applyFont="1" applyFill="1" applyBorder="1" applyAlignment="1" applyProtection="1">
      <alignment/>
      <protection/>
    </xf>
    <xf numFmtId="0" fontId="0" fillId="10" borderId="26" xfId="0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16" fillId="0" borderId="26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4" fontId="75" fillId="0" borderId="23" xfId="0" applyNumberFormat="1" applyFont="1" applyFill="1" applyBorder="1" applyAlignment="1">
      <alignment horizontal="center"/>
    </xf>
    <xf numFmtId="4" fontId="75" fillId="0" borderId="21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64" fontId="17" fillId="0" borderId="0" xfId="44" applyFont="1" applyFill="1" applyBorder="1" applyAlignment="1" applyProtection="1">
      <alignment horizontal="center"/>
      <protection/>
    </xf>
    <xf numFmtId="0" fontId="1" fillId="36" borderId="12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17" fontId="1" fillId="36" borderId="29" xfId="0" applyNumberFormat="1" applyFont="1" applyFill="1" applyBorder="1" applyAlignment="1">
      <alignment horizontal="center"/>
    </xf>
    <xf numFmtId="17" fontId="1" fillId="36" borderId="30" xfId="0" applyNumberFormat="1" applyFont="1" applyFill="1" applyBorder="1" applyAlignment="1">
      <alignment horizontal="center"/>
    </xf>
    <xf numFmtId="17" fontId="1" fillId="36" borderId="31" xfId="0" applyNumberFormat="1" applyFont="1" applyFill="1" applyBorder="1" applyAlignment="1">
      <alignment horizontal="center"/>
    </xf>
    <xf numFmtId="164" fontId="17" fillId="0" borderId="26" xfId="44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 textRotation="255"/>
    </xf>
    <xf numFmtId="0" fontId="5" fillId="0" borderId="0" xfId="0" applyFont="1" applyFill="1" applyAlignment="1">
      <alignment horizontal="center" vertical="center" textRotation="255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262"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5"/>
  <sheetViews>
    <sheetView tabSelected="1" zoomScale="130" zoomScaleNormal="130" zoomScalePageLayoutView="0" workbookViewId="0" topLeftCell="A1">
      <selection activeCell="A62" sqref="A62:A86"/>
    </sheetView>
  </sheetViews>
  <sheetFormatPr defaultColWidth="11.421875" defaultRowHeight="12.75"/>
  <cols>
    <col min="1" max="1" width="4.00390625" style="10" bestFit="1" customWidth="1"/>
    <col min="2" max="2" width="17.28125" style="11" customWidth="1"/>
    <col min="3" max="3" width="8.00390625" style="10" bestFit="1" customWidth="1"/>
    <col min="4" max="4" width="10.140625" style="12" bestFit="1" customWidth="1"/>
    <col min="5" max="5" width="5.8515625" style="12" bestFit="1" customWidth="1"/>
    <col min="6" max="6" width="8.421875" style="10" customWidth="1"/>
    <col min="7" max="7" width="10.140625" style="10" customWidth="1"/>
    <col min="8" max="8" width="8.57421875" style="10" customWidth="1"/>
    <col min="9" max="9" width="8.00390625" style="10" bestFit="1" customWidth="1"/>
    <col min="10" max="10" width="9.00390625" style="10" customWidth="1"/>
    <col min="11" max="11" width="8.421875" style="10" customWidth="1"/>
    <col min="12" max="12" width="6.57421875" style="10" customWidth="1"/>
    <col min="13" max="13" width="7.140625" style="10" customWidth="1"/>
    <col min="14" max="14" width="5.00390625" style="10" customWidth="1"/>
    <col min="15" max="15" width="3.28125" style="12" customWidth="1"/>
    <col min="16" max="16" width="4.00390625" style="12" customWidth="1"/>
    <col min="17" max="17" width="4.00390625" style="10" customWidth="1"/>
    <col min="18" max="21" width="11.421875" style="12" customWidth="1"/>
    <col min="22" max="22" width="7.00390625" style="12" customWidth="1"/>
    <col min="23" max="23" width="11.421875" style="12" customWidth="1"/>
    <col min="24" max="24" width="7.8515625" style="12" customWidth="1"/>
    <col min="25" max="25" width="11.421875" style="12" customWidth="1"/>
    <col min="26" max="26" width="6.8515625" style="12" customWidth="1"/>
    <col min="27" max="16384" width="11.421875" style="12" customWidth="1"/>
  </cols>
  <sheetData>
    <row r="1" spans="3:14" ht="12.75">
      <c r="C1" s="163" t="s">
        <v>0</v>
      </c>
      <c r="D1" s="164"/>
      <c r="E1" s="165"/>
      <c r="F1" s="73" t="s">
        <v>1</v>
      </c>
      <c r="G1" s="73" t="s">
        <v>2</v>
      </c>
      <c r="H1" s="73" t="s">
        <v>3</v>
      </c>
      <c r="I1" s="73" t="s">
        <v>4</v>
      </c>
      <c r="J1" s="73" t="s">
        <v>1</v>
      </c>
      <c r="K1" s="73" t="s">
        <v>5</v>
      </c>
      <c r="L1" s="73" t="s">
        <v>6</v>
      </c>
      <c r="M1" s="73" t="s">
        <v>7</v>
      </c>
      <c r="N1" s="73" t="s">
        <v>8</v>
      </c>
    </row>
    <row r="2" spans="3:14" ht="13.5" thickBot="1">
      <c r="C2" s="166">
        <v>42767</v>
      </c>
      <c r="D2" s="167"/>
      <c r="E2" s="168"/>
      <c r="F2" s="80" t="s">
        <v>9</v>
      </c>
      <c r="G2" s="80" t="s">
        <v>10</v>
      </c>
      <c r="H2" s="80"/>
      <c r="I2" s="80"/>
      <c r="J2" s="80" t="s">
        <v>4</v>
      </c>
      <c r="K2" s="80" t="s">
        <v>11</v>
      </c>
      <c r="L2" s="80" t="s">
        <v>10</v>
      </c>
      <c r="M2" s="80" t="s">
        <v>12</v>
      </c>
      <c r="N2" s="80" t="s">
        <v>13</v>
      </c>
    </row>
    <row r="3" spans="3:14" ht="15" customHeight="1" thickBot="1">
      <c r="C3" s="77" t="s">
        <v>11</v>
      </c>
      <c r="D3" s="78" t="s">
        <v>3</v>
      </c>
      <c r="E3" s="79" t="s">
        <v>14</v>
      </c>
      <c r="F3" s="74"/>
      <c r="G3" s="74"/>
      <c r="H3" s="74"/>
      <c r="I3" s="74"/>
      <c r="J3" s="74"/>
      <c r="K3" s="74"/>
      <c r="L3" s="74"/>
      <c r="M3" s="74"/>
      <c r="N3" s="74"/>
    </row>
    <row r="4" spans="1:256" ht="12.75">
      <c r="A4" s="75">
        <v>1</v>
      </c>
      <c r="B4" s="81" t="s">
        <v>15</v>
      </c>
      <c r="C4" s="111">
        <v>209</v>
      </c>
      <c r="D4" s="92">
        <v>184.8</v>
      </c>
      <c r="E4" s="93">
        <v>25</v>
      </c>
      <c r="F4" s="94">
        <f>+Ruiz!L27</f>
        <v>27</v>
      </c>
      <c r="G4" s="94">
        <f>+Ruiz!K27</f>
        <v>5447</v>
      </c>
      <c r="H4" s="156">
        <f aca="true" t="shared" si="0" ref="H4:H30">+G4/F4</f>
        <v>201.74074074074073</v>
      </c>
      <c r="I4" s="126">
        <f>+Ruiz!A27</f>
        <v>3</v>
      </c>
      <c r="J4" s="95">
        <f aca="true" t="shared" si="1" ref="J4:J29">+F4/I4</f>
        <v>9</v>
      </c>
      <c r="K4" s="130">
        <v>278</v>
      </c>
      <c r="L4" s="96">
        <f aca="true" t="shared" si="2" ref="L4:L29">+G4-(F4*M4)</f>
        <v>-7</v>
      </c>
      <c r="M4" s="97">
        <v>202</v>
      </c>
      <c r="N4" s="96">
        <f>+Ruiz!P27</f>
        <v>2</v>
      </c>
      <c r="IV4" s="12">
        <f>SUM(A4:IU4)</f>
        <v>6582.540740740741</v>
      </c>
    </row>
    <row r="5" spans="1:256" ht="12.75">
      <c r="A5" s="76">
        <v>2</v>
      </c>
      <c r="B5" s="82" t="s">
        <v>37</v>
      </c>
      <c r="C5" s="110">
        <v>147</v>
      </c>
      <c r="D5" s="83">
        <v>191.5</v>
      </c>
      <c r="E5" s="84">
        <v>20</v>
      </c>
      <c r="F5" s="85">
        <f>+'Malherbe '!K62</f>
        <v>101</v>
      </c>
      <c r="G5" s="85">
        <f>+'Malherbe '!J62</f>
        <v>19455</v>
      </c>
      <c r="H5" s="86">
        <f t="shared" si="0"/>
        <v>192.62376237623764</v>
      </c>
      <c r="I5" s="87">
        <f>+'Malherbe '!A62</f>
        <v>9</v>
      </c>
      <c r="J5" s="86">
        <f t="shared" si="1"/>
        <v>11.222222222222221</v>
      </c>
      <c r="K5" s="129">
        <v>279</v>
      </c>
      <c r="L5" s="88">
        <f t="shared" si="2"/>
        <v>-38</v>
      </c>
      <c r="M5" s="88">
        <v>193</v>
      </c>
      <c r="N5" s="88">
        <f>+'Malherbe '!O62</f>
        <v>5</v>
      </c>
      <c r="IV5" s="109">
        <f>SUM(A5:IU5)</f>
        <v>20568.34598459846</v>
      </c>
    </row>
    <row r="6" spans="1:14" ht="12.75">
      <c r="A6" s="76">
        <v>3</v>
      </c>
      <c r="B6" s="82" t="s">
        <v>46</v>
      </c>
      <c r="C6" s="110">
        <v>60</v>
      </c>
      <c r="D6" s="83">
        <v>192</v>
      </c>
      <c r="E6" s="84">
        <v>19</v>
      </c>
      <c r="F6" s="85">
        <f>+Dautzenberg!K53</f>
        <v>87</v>
      </c>
      <c r="G6" s="85">
        <f>+Dautzenberg!J53</f>
        <v>16631</v>
      </c>
      <c r="H6" s="86">
        <f t="shared" si="0"/>
        <v>191.16091954022988</v>
      </c>
      <c r="I6" s="87">
        <f>+Dautzenberg!A53</f>
        <v>8</v>
      </c>
      <c r="J6" s="86">
        <f t="shared" si="1"/>
        <v>10.875</v>
      </c>
      <c r="K6" s="129">
        <v>275</v>
      </c>
      <c r="L6" s="88">
        <f t="shared" si="2"/>
        <v>-73</v>
      </c>
      <c r="M6" s="88">
        <v>192</v>
      </c>
      <c r="N6" s="88">
        <f>+Dautzenberg!O53</f>
        <v>4</v>
      </c>
    </row>
    <row r="7" spans="1:256" ht="12.75">
      <c r="A7" s="76">
        <v>4</v>
      </c>
      <c r="B7" s="82" t="s">
        <v>24</v>
      </c>
      <c r="C7" s="110">
        <v>189</v>
      </c>
      <c r="D7" s="83">
        <v>188.7</v>
      </c>
      <c r="E7" s="84">
        <v>22</v>
      </c>
      <c r="F7" s="85">
        <f>+'Delaveau jacky'!K42</f>
        <v>67</v>
      </c>
      <c r="G7" s="85">
        <f>+'Delaveau jacky'!J42</f>
        <v>12482</v>
      </c>
      <c r="H7" s="86">
        <f t="shared" si="0"/>
        <v>186.29850746268656</v>
      </c>
      <c r="I7" s="88">
        <f>+'Delaveau jacky'!A42</f>
        <v>8</v>
      </c>
      <c r="J7" s="86">
        <f t="shared" si="1"/>
        <v>8.375</v>
      </c>
      <c r="K7" s="98">
        <v>236</v>
      </c>
      <c r="L7" s="88">
        <f t="shared" si="2"/>
        <v>-47</v>
      </c>
      <c r="M7" s="88">
        <v>187</v>
      </c>
      <c r="N7" s="88">
        <f>+'Delaveau jacky'!O42</f>
        <v>5</v>
      </c>
      <c r="IV7" s="12">
        <f>SUM(A7:IU7)</f>
        <v>13536.373507462687</v>
      </c>
    </row>
    <row r="8" spans="1:256" ht="12.75">
      <c r="A8" s="76">
        <v>5</v>
      </c>
      <c r="B8" s="82" t="s">
        <v>36</v>
      </c>
      <c r="C8" s="110">
        <v>110</v>
      </c>
      <c r="D8" s="83">
        <v>180</v>
      </c>
      <c r="E8" s="84">
        <v>28</v>
      </c>
      <c r="F8" s="85">
        <f>+Dorval!K43</f>
        <v>60</v>
      </c>
      <c r="G8" s="85">
        <f>+Dorval!J43</f>
        <v>10994</v>
      </c>
      <c r="H8" s="86">
        <f t="shared" si="0"/>
        <v>183.23333333333332</v>
      </c>
      <c r="I8" s="87">
        <f>+Dorval!A43</f>
        <v>5</v>
      </c>
      <c r="J8" s="86">
        <f t="shared" si="1"/>
        <v>12</v>
      </c>
      <c r="K8" s="98">
        <v>249</v>
      </c>
      <c r="L8" s="88">
        <f t="shared" si="2"/>
        <v>-46</v>
      </c>
      <c r="M8" s="88">
        <v>184</v>
      </c>
      <c r="N8" s="88">
        <f>+Dorval!O43</f>
        <v>4</v>
      </c>
      <c r="IV8" s="12">
        <f>SUM(A8:IU8)</f>
        <v>11968.233333333334</v>
      </c>
    </row>
    <row r="9" spans="1:256" ht="12.75">
      <c r="A9" s="76">
        <v>6</v>
      </c>
      <c r="B9" s="82" t="s">
        <v>39</v>
      </c>
      <c r="C9" s="110">
        <v>116</v>
      </c>
      <c r="D9" s="83">
        <v>180.7</v>
      </c>
      <c r="E9" s="84">
        <v>28</v>
      </c>
      <c r="F9" s="85">
        <f>+Lucas!K35</f>
        <v>53</v>
      </c>
      <c r="G9" s="85">
        <f>+Lucas!J35</f>
        <v>9485</v>
      </c>
      <c r="H9" s="86">
        <f t="shared" si="0"/>
        <v>178.96226415094338</v>
      </c>
      <c r="I9" s="88">
        <f>+Lucas!A35</f>
        <v>5</v>
      </c>
      <c r="J9" s="86">
        <f t="shared" si="1"/>
        <v>10.6</v>
      </c>
      <c r="K9" s="98">
        <v>256</v>
      </c>
      <c r="L9" s="88">
        <f t="shared" si="2"/>
        <v>-2</v>
      </c>
      <c r="M9" s="88">
        <v>179</v>
      </c>
      <c r="N9" s="89">
        <f>+Lucas!O35</f>
        <v>2</v>
      </c>
      <c r="IV9" s="12">
        <f>SUM(A9:IU9)</f>
        <v>10498.262264150944</v>
      </c>
    </row>
    <row r="10" spans="1:14" ht="12.75">
      <c r="A10" s="76">
        <v>7</v>
      </c>
      <c r="B10" s="82" t="s">
        <v>30</v>
      </c>
      <c r="C10" s="110">
        <v>139</v>
      </c>
      <c r="D10" s="83">
        <v>175.6</v>
      </c>
      <c r="E10" s="84">
        <v>31</v>
      </c>
      <c r="F10" s="85">
        <f>+Hagnere!K46</f>
        <v>70</v>
      </c>
      <c r="G10" s="85">
        <f>+Hagnere!J46</f>
        <v>12132</v>
      </c>
      <c r="H10" s="114">
        <f t="shared" si="0"/>
        <v>173.31428571428572</v>
      </c>
      <c r="I10" s="87">
        <f>+Hagnere!A46</f>
        <v>8</v>
      </c>
      <c r="J10" s="86">
        <f t="shared" si="1"/>
        <v>8.75</v>
      </c>
      <c r="K10" s="98">
        <v>226</v>
      </c>
      <c r="L10" s="88">
        <f t="shared" si="2"/>
        <v>-48</v>
      </c>
      <c r="M10" s="87">
        <v>174</v>
      </c>
      <c r="N10" s="88">
        <f>+Hagnere!O46</f>
        <v>5</v>
      </c>
    </row>
    <row r="11" spans="1:14" ht="12.75">
      <c r="A11" s="76">
        <v>8</v>
      </c>
      <c r="B11" s="82" t="s">
        <v>35</v>
      </c>
      <c r="C11" s="110">
        <v>289</v>
      </c>
      <c r="D11" s="83">
        <v>174.1</v>
      </c>
      <c r="E11" s="84">
        <v>32</v>
      </c>
      <c r="F11" s="85">
        <f>+Maille!K80</f>
        <v>144</v>
      </c>
      <c r="G11" s="85">
        <f>+Maille!J80</f>
        <v>24793</v>
      </c>
      <c r="H11" s="86">
        <f t="shared" si="0"/>
        <v>172.17361111111111</v>
      </c>
      <c r="I11" s="88">
        <f>+Maille!A80</f>
        <v>14</v>
      </c>
      <c r="J11" s="86">
        <f t="shared" si="1"/>
        <v>10.285714285714286</v>
      </c>
      <c r="K11" s="98">
        <v>258</v>
      </c>
      <c r="L11" s="88">
        <f t="shared" si="2"/>
        <v>-119</v>
      </c>
      <c r="M11" s="88">
        <v>173</v>
      </c>
      <c r="N11" s="89">
        <f>+Maille!O80</f>
        <v>8</v>
      </c>
    </row>
    <row r="12" spans="1:256" ht="12.75">
      <c r="A12" s="76">
        <v>9</v>
      </c>
      <c r="B12" s="82" t="s">
        <v>31</v>
      </c>
      <c r="C12" s="110">
        <v>113</v>
      </c>
      <c r="D12" s="83">
        <v>169.2</v>
      </c>
      <c r="E12" s="84">
        <v>35</v>
      </c>
      <c r="F12" s="85">
        <f>+Luan!K45</f>
        <v>70</v>
      </c>
      <c r="G12" s="85">
        <f>+Luan!J45</f>
        <v>11996</v>
      </c>
      <c r="H12" s="86">
        <f t="shared" si="0"/>
        <v>171.37142857142857</v>
      </c>
      <c r="I12" s="88">
        <f>+Luan!A46</f>
        <v>7</v>
      </c>
      <c r="J12" s="86">
        <f t="shared" si="1"/>
        <v>10</v>
      </c>
      <c r="K12" s="98">
        <v>204</v>
      </c>
      <c r="L12" s="88">
        <f t="shared" si="2"/>
        <v>-44</v>
      </c>
      <c r="M12" s="88">
        <v>172</v>
      </c>
      <c r="N12" s="88">
        <f>+Luan!O45</f>
        <v>1</v>
      </c>
      <c r="IV12" s="109">
        <f>SUM(A12:IU12)</f>
        <v>12913.57142857143</v>
      </c>
    </row>
    <row r="13" spans="1:14" ht="12.75">
      <c r="A13" s="76">
        <v>10</v>
      </c>
      <c r="B13" s="82" t="s">
        <v>38</v>
      </c>
      <c r="C13" s="110">
        <v>16</v>
      </c>
      <c r="D13" s="83">
        <v>168.4</v>
      </c>
      <c r="E13" s="84">
        <v>25</v>
      </c>
      <c r="F13" s="85">
        <f>+Bernardeau!J17</f>
        <v>7</v>
      </c>
      <c r="G13" s="85">
        <f>+Bernardeau!I17</f>
        <v>1195</v>
      </c>
      <c r="H13" s="86">
        <f t="shared" si="0"/>
        <v>170.71428571428572</v>
      </c>
      <c r="I13" s="87">
        <f>+Bernardeau!A17</f>
        <v>1</v>
      </c>
      <c r="J13" s="86">
        <f t="shared" si="1"/>
        <v>7</v>
      </c>
      <c r="K13" s="98">
        <v>222</v>
      </c>
      <c r="L13" s="88">
        <f t="shared" si="2"/>
        <v>-2</v>
      </c>
      <c r="M13" s="88">
        <v>171</v>
      </c>
      <c r="N13" s="88">
        <f>+Bernardeau!N17</f>
        <v>1</v>
      </c>
    </row>
    <row r="14" spans="1:14" ht="12.75">
      <c r="A14" s="76">
        <v>11</v>
      </c>
      <c r="B14" s="90" t="s">
        <v>28</v>
      </c>
      <c r="C14" s="110">
        <v>94</v>
      </c>
      <c r="D14" s="83">
        <v>168.8</v>
      </c>
      <c r="E14" s="84">
        <v>36</v>
      </c>
      <c r="F14" s="85">
        <f>+Valdisserri!K22</f>
        <v>29</v>
      </c>
      <c r="G14" s="85">
        <f>+Valdisserri!J22</f>
        <v>4948</v>
      </c>
      <c r="H14" s="86">
        <f t="shared" si="0"/>
        <v>170.6206896551724</v>
      </c>
      <c r="I14" s="88">
        <f>+Valdisserri!A22</f>
        <v>4</v>
      </c>
      <c r="J14" s="86">
        <f t="shared" si="1"/>
        <v>7.25</v>
      </c>
      <c r="K14" s="98">
        <v>221</v>
      </c>
      <c r="L14" s="88">
        <f t="shared" si="2"/>
        <v>-11</v>
      </c>
      <c r="M14" s="88">
        <v>171</v>
      </c>
      <c r="N14" s="88">
        <f>+Valdisserri!O22</f>
        <v>1</v>
      </c>
    </row>
    <row r="15" spans="1:14" ht="12.75">
      <c r="A15" s="76">
        <v>12</v>
      </c>
      <c r="B15" s="82" t="s">
        <v>53</v>
      </c>
      <c r="C15" s="110">
        <v>43</v>
      </c>
      <c r="D15" s="91">
        <v>163.5</v>
      </c>
      <c r="E15" s="84">
        <v>39</v>
      </c>
      <c r="F15" s="85">
        <f>+Parage!K28</f>
        <v>36</v>
      </c>
      <c r="G15" s="85">
        <f>+Parage!J28</f>
        <v>5955</v>
      </c>
      <c r="H15" s="86">
        <f aca="true" t="shared" si="3" ref="H15:H21">+G15/F15</f>
        <v>165.41666666666666</v>
      </c>
      <c r="I15" s="88">
        <f>+Parage!A28</f>
        <v>3</v>
      </c>
      <c r="J15" s="86">
        <f aca="true" t="shared" si="4" ref="J15:J21">+F15/I15</f>
        <v>12</v>
      </c>
      <c r="K15" s="98">
        <v>202</v>
      </c>
      <c r="L15" s="88">
        <f aca="true" t="shared" si="5" ref="L15:L21">+G15-(F15*M15)</f>
        <v>-21</v>
      </c>
      <c r="M15" s="88">
        <v>166</v>
      </c>
      <c r="N15" s="88">
        <f>+Parage!O28</f>
        <v>2</v>
      </c>
    </row>
    <row r="16" spans="1:14" ht="12.75">
      <c r="A16" s="76">
        <v>13</v>
      </c>
      <c r="B16" s="82" t="s">
        <v>27</v>
      </c>
      <c r="C16" s="110">
        <v>102</v>
      </c>
      <c r="D16" s="83">
        <v>165.4</v>
      </c>
      <c r="E16" s="84">
        <v>38</v>
      </c>
      <c r="F16" s="85">
        <f>+Gras!K34</f>
        <v>48</v>
      </c>
      <c r="G16" s="85">
        <f>+Gras!J34</f>
        <v>7575</v>
      </c>
      <c r="H16" s="86">
        <f t="shared" si="3"/>
        <v>157.8125</v>
      </c>
      <c r="I16" s="88">
        <f>+Gras!A34</f>
        <v>6</v>
      </c>
      <c r="J16" s="86">
        <f t="shared" si="4"/>
        <v>8</v>
      </c>
      <c r="K16" s="98">
        <v>242</v>
      </c>
      <c r="L16" s="88">
        <f t="shared" si="5"/>
        <v>-9</v>
      </c>
      <c r="M16" s="89">
        <v>158</v>
      </c>
      <c r="N16" s="88">
        <f>+Gras!O34</f>
        <v>3</v>
      </c>
    </row>
    <row r="17" spans="1:14" ht="12.75">
      <c r="A17" s="76">
        <v>14</v>
      </c>
      <c r="B17" s="82" t="s">
        <v>42</v>
      </c>
      <c r="C17" s="110">
        <v>57</v>
      </c>
      <c r="D17" s="83">
        <v>155.8</v>
      </c>
      <c r="E17" s="84">
        <v>45</v>
      </c>
      <c r="F17" s="85">
        <f>+Tallier!K45</f>
        <v>74</v>
      </c>
      <c r="G17" s="85">
        <f>+Tallier!J45</f>
        <v>11419</v>
      </c>
      <c r="H17" s="86">
        <f t="shared" si="3"/>
        <v>154.3108108108108</v>
      </c>
      <c r="I17" s="89">
        <f>+Tallier!A45</f>
        <v>8</v>
      </c>
      <c r="J17" s="86">
        <f t="shared" si="4"/>
        <v>9.25</v>
      </c>
      <c r="K17" s="98">
        <v>211</v>
      </c>
      <c r="L17" s="88">
        <f t="shared" si="5"/>
        <v>-51</v>
      </c>
      <c r="M17" s="88">
        <v>155</v>
      </c>
      <c r="N17" s="89">
        <f>+Tallier!O45</f>
        <v>6</v>
      </c>
    </row>
    <row r="18" spans="1:14" ht="12.75">
      <c r="A18" s="76">
        <v>15</v>
      </c>
      <c r="B18" s="90" t="s">
        <v>25</v>
      </c>
      <c r="C18" s="110">
        <v>133</v>
      </c>
      <c r="D18" s="83">
        <v>154.8</v>
      </c>
      <c r="E18" s="84">
        <v>46</v>
      </c>
      <c r="F18" s="85">
        <f>+Lafon!K45</f>
        <v>71</v>
      </c>
      <c r="G18" s="85">
        <f>+Lafon!J45</f>
        <v>10987</v>
      </c>
      <c r="H18" s="86">
        <f t="shared" si="3"/>
        <v>154.74647887323943</v>
      </c>
      <c r="I18" s="88">
        <f>+Lafon!A45</f>
        <v>8</v>
      </c>
      <c r="J18" s="86">
        <f t="shared" si="4"/>
        <v>8.875</v>
      </c>
      <c r="K18" s="98">
        <v>212</v>
      </c>
      <c r="L18" s="88">
        <f t="shared" si="5"/>
        <v>-18</v>
      </c>
      <c r="M18" s="88">
        <v>155</v>
      </c>
      <c r="N18" s="89">
        <f>+Lafon!O45</f>
        <v>2</v>
      </c>
    </row>
    <row r="19" spans="1:14" ht="12.75">
      <c r="A19" s="76">
        <v>16</v>
      </c>
      <c r="B19" s="82" t="s">
        <v>85</v>
      </c>
      <c r="C19" s="110">
        <v>18</v>
      </c>
      <c r="D19" s="83">
        <v>166.3</v>
      </c>
      <c r="E19" s="84">
        <v>42</v>
      </c>
      <c r="F19" s="85">
        <f>+Lomet!J23</f>
        <v>34</v>
      </c>
      <c r="G19" s="85">
        <f>+Lomet!I23</f>
        <v>5262</v>
      </c>
      <c r="H19" s="86">
        <f t="shared" si="3"/>
        <v>154.76470588235293</v>
      </c>
      <c r="I19" s="88">
        <f>+Lomet!A23</f>
        <v>3</v>
      </c>
      <c r="J19" s="86">
        <f t="shared" si="4"/>
        <v>11.333333333333334</v>
      </c>
      <c r="K19" s="98">
        <v>213</v>
      </c>
      <c r="L19" s="88">
        <f t="shared" si="5"/>
        <v>-8</v>
      </c>
      <c r="M19" s="88">
        <v>155</v>
      </c>
      <c r="N19" s="89">
        <f>+Lomet!N23</f>
        <v>1</v>
      </c>
    </row>
    <row r="20" spans="1:14" ht="12.75">
      <c r="A20" s="76">
        <v>17</v>
      </c>
      <c r="B20" s="82" t="s">
        <v>40</v>
      </c>
      <c r="C20" s="110">
        <v>30</v>
      </c>
      <c r="D20" s="83">
        <v>155.6</v>
      </c>
      <c r="E20" s="84">
        <v>45</v>
      </c>
      <c r="F20" s="85">
        <f>+Aymard!J23</f>
        <v>21</v>
      </c>
      <c r="G20" s="85">
        <f>+Aymard!I23</f>
        <v>3239</v>
      </c>
      <c r="H20" s="86">
        <f t="shared" si="3"/>
        <v>154.23809523809524</v>
      </c>
      <c r="I20" s="87">
        <f>+Aymard!A23</f>
        <v>2</v>
      </c>
      <c r="J20" s="86">
        <f t="shared" si="4"/>
        <v>10.5</v>
      </c>
      <c r="K20" s="87">
        <v>180</v>
      </c>
      <c r="L20" s="88">
        <f t="shared" si="5"/>
        <v>-16</v>
      </c>
      <c r="M20" s="88">
        <v>155</v>
      </c>
      <c r="N20" s="88">
        <f>+Aymard!N23</f>
        <v>2</v>
      </c>
    </row>
    <row r="21" spans="1:14" ht="12.75">
      <c r="A21" s="76">
        <v>18</v>
      </c>
      <c r="B21" s="82" t="s">
        <v>123</v>
      </c>
      <c r="C21" s="110">
        <v>27</v>
      </c>
      <c r="D21" s="83">
        <v>146.5</v>
      </c>
      <c r="E21" s="84">
        <v>51</v>
      </c>
      <c r="F21" s="85">
        <f>+Rose!K16</f>
        <v>9</v>
      </c>
      <c r="G21" s="85">
        <f>+Rose!J16</f>
        <v>1385</v>
      </c>
      <c r="H21" s="86">
        <f t="shared" si="3"/>
        <v>153.88888888888889</v>
      </c>
      <c r="I21" s="88">
        <f>+Rose!A16</f>
        <v>1</v>
      </c>
      <c r="J21" s="86">
        <f t="shared" si="4"/>
        <v>9</v>
      </c>
      <c r="K21" s="87">
        <v>187</v>
      </c>
      <c r="L21" s="88">
        <f t="shared" si="5"/>
        <v>-1</v>
      </c>
      <c r="M21" s="88">
        <v>154</v>
      </c>
      <c r="N21" s="89">
        <f>+Rose!O16</f>
        <v>1</v>
      </c>
    </row>
    <row r="22" spans="1:14" ht="12.75">
      <c r="A22" s="76">
        <v>19</v>
      </c>
      <c r="B22" s="82" t="s">
        <v>34</v>
      </c>
      <c r="C22" s="110">
        <v>46</v>
      </c>
      <c r="D22" s="83">
        <v>152.3</v>
      </c>
      <c r="E22" s="84">
        <v>47</v>
      </c>
      <c r="F22" s="85">
        <f>+Tuan!J21</f>
        <v>27</v>
      </c>
      <c r="G22" s="85">
        <f>+Tuan!I21</f>
        <v>4117</v>
      </c>
      <c r="H22" s="86">
        <f t="shared" si="0"/>
        <v>152.4814814814815</v>
      </c>
      <c r="I22" s="88">
        <f>+Tuan!A21</f>
        <v>3</v>
      </c>
      <c r="J22" s="86">
        <f t="shared" si="1"/>
        <v>9</v>
      </c>
      <c r="K22" s="98">
        <v>202</v>
      </c>
      <c r="L22" s="88">
        <f t="shared" si="2"/>
        <v>-14</v>
      </c>
      <c r="M22" s="88">
        <v>153</v>
      </c>
      <c r="N22" s="89">
        <f>+Tuan!N21</f>
        <v>1</v>
      </c>
    </row>
    <row r="23" spans="1:14" ht="12.75">
      <c r="A23" s="76">
        <v>20</v>
      </c>
      <c r="B23" s="82" t="s">
        <v>62</v>
      </c>
      <c r="C23" s="110">
        <v>0</v>
      </c>
      <c r="D23" s="83">
        <v>152</v>
      </c>
      <c r="E23" s="84">
        <v>47</v>
      </c>
      <c r="F23" s="85">
        <f>+Gilbert!K18</f>
        <v>6</v>
      </c>
      <c r="G23" s="85">
        <f>+Gilbert!J18</f>
        <v>902</v>
      </c>
      <c r="H23" s="86">
        <f t="shared" si="0"/>
        <v>150.33333333333334</v>
      </c>
      <c r="I23" s="87">
        <f>+Gilbert!A18</f>
        <v>1</v>
      </c>
      <c r="J23" s="86">
        <f t="shared" si="1"/>
        <v>6</v>
      </c>
      <c r="K23" s="87">
        <v>193</v>
      </c>
      <c r="L23" s="88">
        <f t="shared" si="2"/>
        <v>-4</v>
      </c>
      <c r="M23" s="88">
        <v>151</v>
      </c>
      <c r="N23" s="89">
        <f>+Gilbert!O18</f>
        <v>1</v>
      </c>
    </row>
    <row r="24" spans="1:14" ht="12.75">
      <c r="A24" s="76">
        <v>21</v>
      </c>
      <c r="B24" s="90" t="s">
        <v>29</v>
      </c>
      <c r="C24" s="110">
        <v>58</v>
      </c>
      <c r="D24" s="91">
        <v>145.6</v>
      </c>
      <c r="E24" s="84">
        <v>52</v>
      </c>
      <c r="F24" s="85">
        <f>+Perie!K19</f>
        <v>25</v>
      </c>
      <c r="G24" s="85">
        <f>+Perie!J19</f>
        <v>3729</v>
      </c>
      <c r="H24" s="86">
        <f t="shared" si="0"/>
        <v>149.16</v>
      </c>
      <c r="I24" s="88">
        <f>+Perie!A19</f>
        <v>3</v>
      </c>
      <c r="J24" s="86">
        <f t="shared" si="1"/>
        <v>8.333333333333334</v>
      </c>
      <c r="K24" s="87">
        <v>174</v>
      </c>
      <c r="L24" s="88">
        <f t="shared" si="2"/>
        <v>-21</v>
      </c>
      <c r="M24" s="88">
        <v>150</v>
      </c>
      <c r="N24" s="89">
        <f>+Perie!O19</f>
        <v>2</v>
      </c>
    </row>
    <row r="25" spans="1:14" ht="12.75">
      <c r="A25" s="76">
        <v>22</v>
      </c>
      <c r="B25" s="90" t="s">
        <v>32</v>
      </c>
      <c r="C25" s="110">
        <v>78</v>
      </c>
      <c r="D25" s="83">
        <v>145.2</v>
      </c>
      <c r="E25" s="84">
        <v>52</v>
      </c>
      <c r="F25" s="85">
        <f>+Rosaline!J30</f>
        <v>46</v>
      </c>
      <c r="G25" s="85">
        <f>+Rosaline!I30</f>
        <v>6813</v>
      </c>
      <c r="H25" s="86">
        <f t="shared" si="0"/>
        <v>148.1086956521739</v>
      </c>
      <c r="I25" s="88">
        <f>+Rosaline!A30</f>
        <v>5</v>
      </c>
      <c r="J25" s="86">
        <f t="shared" si="1"/>
        <v>9.2</v>
      </c>
      <c r="K25" s="98">
        <v>223</v>
      </c>
      <c r="L25" s="88">
        <f t="shared" si="2"/>
        <v>-41</v>
      </c>
      <c r="M25" s="88">
        <v>149</v>
      </c>
      <c r="N25" s="88">
        <f>+Rosaline!N30</f>
        <v>1</v>
      </c>
    </row>
    <row r="26" spans="1:14" ht="12.75">
      <c r="A26" s="76">
        <v>23</v>
      </c>
      <c r="B26" s="82" t="s">
        <v>112</v>
      </c>
      <c r="C26" s="110">
        <v>8</v>
      </c>
      <c r="D26" s="83">
        <v>142.4</v>
      </c>
      <c r="E26" s="84">
        <v>63</v>
      </c>
      <c r="F26" s="85">
        <f>+'Coquerelle C'!K12</f>
        <v>8</v>
      </c>
      <c r="G26" s="85">
        <f>+'Coquerelle C'!J12</f>
        <v>1139</v>
      </c>
      <c r="H26" s="86">
        <f t="shared" si="0"/>
        <v>142.375</v>
      </c>
      <c r="I26" s="88">
        <f>+'Coquerelle C'!A12</f>
        <v>1</v>
      </c>
      <c r="J26" s="86">
        <f t="shared" si="1"/>
        <v>8</v>
      </c>
      <c r="K26" s="87">
        <v>158</v>
      </c>
      <c r="L26" s="88">
        <f t="shared" si="2"/>
        <v>-5</v>
      </c>
      <c r="M26" s="88">
        <v>143</v>
      </c>
      <c r="N26" s="89">
        <f>+'Coquerelle C'!O12</f>
        <v>1</v>
      </c>
    </row>
    <row r="27" spans="1:14" ht="12.75">
      <c r="A27" s="76">
        <v>24</v>
      </c>
      <c r="B27" s="82" t="s">
        <v>61</v>
      </c>
      <c r="C27" s="110">
        <v>8</v>
      </c>
      <c r="D27" s="83">
        <v>134.5</v>
      </c>
      <c r="E27" s="84">
        <v>52</v>
      </c>
      <c r="F27" s="85">
        <f>+Grimbart!K17</f>
        <v>14</v>
      </c>
      <c r="G27" s="85">
        <f>+Grimbart!J17</f>
        <v>1946</v>
      </c>
      <c r="H27" s="86">
        <f t="shared" si="0"/>
        <v>139</v>
      </c>
      <c r="I27" s="88">
        <f>+Grimbart!A17</f>
        <v>2</v>
      </c>
      <c r="J27" s="86">
        <f t="shared" si="1"/>
        <v>7</v>
      </c>
      <c r="K27" s="87">
        <v>162</v>
      </c>
      <c r="L27" s="88">
        <f t="shared" si="2"/>
        <v>-14</v>
      </c>
      <c r="M27" s="88">
        <v>140</v>
      </c>
      <c r="N27" s="89">
        <f>+Grimbart!O17</f>
        <v>2</v>
      </c>
    </row>
    <row r="28" spans="1:14" ht="12.75">
      <c r="A28" s="76">
        <v>25</v>
      </c>
      <c r="B28" s="90" t="s">
        <v>98</v>
      </c>
      <c r="C28" s="110">
        <v>11</v>
      </c>
      <c r="D28" s="83">
        <v>137.5</v>
      </c>
      <c r="E28" s="84">
        <v>52</v>
      </c>
      <c r="F28" s="85">
        <f>+'Coquerelle I'!J23</f>
        <v>11</v>
      </c>
      <c r="G28" s="85">
        <f>+'Coquerelle I'!I23</f>
        <v>1512</v>
      </c>
      <c r="H28" s="86">
        <f t="shared" si="0"/>
        <v>137.45454545454547</v>
      </c>
      <c r="I28" s="88">
        <f>+'Coquerelle I'!A23</f>
        <v>2</v>
      </c>
      <c r="J28" s="86">
        <f t="shared" si="1"/>
        <v>5.5</v>
      </c>
      <c r="K28" s="87">
        <v>149</v>
      </c>
      <c r="L28" s="88">
        <f t="shared" si="2"/>
        <v>-6</v>
      </c>
      <c r="M28" s="88">
        <v>138</v>
      </c>
      <c r="N28" s="89">
        <f>+'Coquerelle I'!M23</f>
        <v>0</v>
      </c>
    </row>
    <row r="29" spans="1:14" ht="12.75">
      <c r="A29" s="76">
        <v>26</v>
      </c>
      <c r="B29" s="90" t="s">
        <v>33</v>
      </c>
      <c r="C29" s="110">
        <v>23</v>
      </c>
      <c r="D29" s="83">
        <v>128.9</v>
      </c>
      <c r="E29" s="84">
        <v>58</v>
      </c>
      <c r="F29" s="85">
        <f>+Aline!J17</f>
        <v>8</v>
      </c>
      <c r="G29" s="85">
        <f>+Aline!I17</f>
        <v>1063</v>
      </c>
      <c r="H29" s="86">
        <f t="shared" si="0"/>
        <v>132.875</v>
      </c>
      <c r="I29" s="88">
        <f>+Aline!A17</f>
        <v>1</v>
      </c>
      <c r="J29" s="86">
        <f t="shared" si="1"/>
        <v>8</v>
      </c>
      <c r="K29" s="108">
        <v>155</v>
      </c>
      <c r="L29" s="88">
        <f t="shared" si="2"/>
        <v>-1</v>
      </c>
      <c r="M29" s="88">
        <v>133</v>
      </c>
      <c r="N29" s="89">
        <f>+Aline!N17</f>
        <v>1</v>
      </c>
    </row>
    <row r="30" spans="4:8" ht="12.75">
      <c r="D30" s="2"/>
      <c r="F30" s="66">
        <f>SUM(F4:F29)</f>
        <v>1153</v>
      </c>
      <c r="G30" s="66">
        <f>SUM(G4:G29)</f>
        <v>196601</v>
      </c>
      <c r="H30" s="2">
        <f t="shared" si="0"/>
        <v>170.51257588898525</v>
      </c>
    </row>
    <row r="31" spans="4:8" ht="12.75">
      <c r="D31" s="2"/>
      <c r="F31" s="66"/>
      <c r="G31" s="66"/>
      <c r="H31" s="2"/>
    </row>
    <row r="32" spans="1:26" s="14" customFormat="1" ht="13.5" thickBot="1">
      <c r="A32" s="10"/>
      <c r="B32" s="162" t="s">
        <v>16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Q32" s="15"/>
      <c r="X32" s="44"/>
      <c r="Z32" s="44"/>
    </row>
    <row r="33" spans="1:14" ht="12.75">
      <c r="A33" s="75">
        <v>1</v>
      </c>
      <c r="B33" s="81" t="s">
        <v>36</v>
      </c>
      <c r="C33" s="111">
        <v>110</v>
      </c>
      <c r="D33" s="92">
        <v>180</v>
      </c>
      <c r="E33" s="93">
        <v>28</v>
      </c>
      <c r="F33" s="94">
        <v>60</v>
      </c>
      <c r="G33" s="94">
        <v>10994</v>
      </c>
      <c r="H33" s="95">
        <v>183.23333333333332</v>
      </c>
      <c r="I33" s="126">
        <v>5</v>
      </c>
      <c r="J33" s="95">
        <v>12</v>
      </c>
      <c r="K33" s="97">
        <v>249</v>
      </c>
      <c r="L33" s="96">
        <v>-46</v>
      </c>
      <c r="M33" s="96">
        <v>184</v>
      </c>
      <c r="N33" s="96">
        <v>4</v>
      </c>
    </row>
    <row r="34" spans="1:256" ht="12.75">
      <c r="A34" s="76">
        <v>2</v>
      </c>
      <c r="B34" s="82" t="s">
        <v>53</v>
      </c>
      <c r="C34" s="110">
        <v>43</v>
      </c>
      <c r="D34" s="91">
        <v>163.5</v>
      </c>
      <c r="E34" s="84">
        <v>39</v>
      </c>
      <c r="F34" s="85">
        <v>36</v>
      </c>
      <c r="G34" s="85">
        <v>5955</v>
      </c>
      <c r="H34" s="86">
        <v>165.41666666666666</v>
      </c>
      <c r="I34" s="88">
        <v>3</v>
      </c>
      <c r="J34" s="86">
        <v>12</v>
      </c>
      <c r="K34" s="98">
        <v>202</v>
      </c>
      <c r="L34" s="88">
        <v>-21</v>
      </c>
      <c r="M34" s="88">
        <v>166</v>
      </c>
      <c r="N34" s="88">
        <v>2</v>
      </c>
      <c r="IV34" s="12">
        <v>6582.540740740741</v>
      </c>
    </row>
    <row r="35" spans="1:14" ht="12.75">
      <c r="A35" s="76">
        <v>3</v>
      </c>
      <c r="B35" s="82" t="s">
        <v>85</v>
      </c>
      <c r="C35" s="110">
        <v>18</v>
      </c>
      <c r="D35" s="83">
        <v>166.3</v>
      </c>
      <c r="E35" s="84">
        <v>42</v>
      </c>
      <c r="F35" s="85">
        <v>34</v>
      </c>
      <c r="G35" s="85">
        <v>5262</v>
      </c>
      <c r="H35" s="86">
        <v>154.76470588235293</v>
      </c>
      <c r="I35" s="88">
        <v>3</v>
      </c>
      <c r="J35" s="86">
        <v>11.333333333333334</v>
      </c>
      <c r="K35" s="98">
        <v>213</v>
      </c>
      <c r="L35" s="88">
        <v>-8</v>
      </c>
      <c r="M35" s="88">
        <v>155</v>
      </c>
      <c r="N35" s="89">
        <v>1</v>
      </c>
    </row>
    <row r="36" spans="1:14" ht="12.75">
      <c r="A36" s="76">
        <v>4</v>
      </c>
      <c r="B36" s="82" t="s">
        <v>37</v>
      </c>
      <c r="C36" s="110">
        <v>147</v>
      </c>
      <c r="D36" s="83">
        <v>191.5</v>
      </c>
      <c r="E36" s="84">
        <v>20</v>
      </c>
      <c r="F36" s="85">
        <v>101</v>
      </c>
      <c r="G36" s="85">
        <v>19455</v>
      </c>
      <c r="H36" s="86">
        <v>192.62376237623764</v>
      </c>
      <c r="I36" s="87">
        <v>9</v>
      </c>
      <c r="J36" s="86">
        <v>11.222222222222221</v>
      </c>
      <c r="K36" s="129">
        <v>279</v>
      </c>
      <c r="L36" s="88">
        <v>-38</v>
      </c>
      <c r="M36" s="88">
        <v>193</v>
      </c>
      <c r="N36" s="88">
        <v>5</v>
      </c>
    </row>
    <row r="37" spans="1:256" ht="12.75">
      <c r="A37" s="76">
        <v>5</v>
      </c>
      <c r="B37" s="82" t="s">
        <v>46</v>
      </c>
      <c r="C37" s="110">
        <v>60</v>
      </c>
      <c r="D37" s="83">
        <v>192</v>
      </c>
      <c r="E37" s="84">
        <v>19</v>
      </c>
      <c r="F37" s="85">
        <v>87</v>
      </c>
      <c r="G37" s="85">
        <v>16631</v>
      </c>
      <c r="H37" s="86">
        <v>191.16091954022988</v>
      </c>
      <c r="I37" s="87">
        <v>8</v>
      </c>
      <c r="J37" s="86">
        <v>10.875</v>
      </c>
      <c r="K37" s="129">
        <v>275</v>
      </c>
      <c r="L37" s="88">
        <v>-73</v>
      </c>
      <c r="M37" s="88">
        <v>192</v>
      </c>
      <c r="N37" s="88">
        <v>4</v>
      </c>
      <c r="IV37" s="12">
        <v>9974.739795918367</v>
      </c>
    </row>
    <row r="38" spans="1:256" ht="12.75">
      <c r="A38" s="76">
        <v>6</v>
      </c>
      <c r="B38" s="82" t="s">
        <v>39</v>
      </c>
      <c r="C38" s="110">
        <v>116</v>
      </c>
      <c r="D38" s="83">
        <v>180.7</v>
      </c>
      <c r="E38" s="84">
        <v>28</v>
      </c>
      <c r="F38" s="85">
        <v>53</v>
      </c>
      <c r="G38" s="85">
        <v>9485</v>
      </c>
      <c r="H38" s="86">
        <v>178.96226415094338</v>
      </c>
      <c r="I38" s="88">
        <v>5</v>
      </c>
      <c r="J38" s="86">
        <v>10.6</v>
      </c>
      <c r="K38" s="98">
        <v>256</v>
      </c>
      <c r="L38" s="88">
        <v>-2</v>
      </c>
      <c r="M38" s="88">
        <v>179</v>
      </c>
      <c r="N38" s="89">
        <v>2</v>
      </c>
      <c r="IV38" s="12">
        <v>10498.262264150944</v>
      </c>
    </row>
    <row r="39" spans="1:14" ht="12.75">
      <c r="A39" s="76">
        <v>7</v>
      </c>
      <c r="B39" s="82" t="s">
        <v>40</v>
      </c>
      <c r="C39" s="110">
        <v>30</v>
      </c>
      <c r="D39" s="83">
        <v>155.6</v>
      </c>
      <c r="E39" s="84">
        <v>45</v>
      </c>
      <c r="F39" s="85">
        <v>21</v>
      </c>
      <c r="G39" s="85">
        <v>3239</v>
      </c>
      <c r="H39" s="86">
        <v>154.23809523809524</v>
      </c>
      <c r="I39" s="87">
        <v>2</v>
      </c>
      <c r="J39" s="86">
        <v>10.5</v>
      </c>
      <c r="K39" s="87">
        <v>180</v>
      </c>
      <c r="L39" s="88">
        <v>-16</v>
      </c>
      <c r="M39" s="88">
        <v>155</v>
      </c>
      <c r="N39" s="88">
        <v>2</v>
      </c>
    </row>
    <row r="40" spans="1:14" ht="12.75">
      <c r="A40" s="76">
        <v>8</v>
      </c>
      <c r="B40" s="82" t="s">
        <v>35</v>
      </c>
      <c r="C40" s="110">
        <v>289</v>
      </c>
      <c r="D40" s="83">
        <v>174.1</v>
      </c>
      <c r="E40" s="84">
        <v>32</v>
      </c>
      <c r="F40" s="85">
        <v>144</v>
      </c>
      <c r="G40" s="85">
        <v>24793</v>
      </c>
      <c r="H40" s="86">
        <v>172.17361111111111</v>
      </c>
      <c r="I40" s="88">
        <v>14</v>
      </c>
      <c r="J40" s="86">
        <v>10.285714285714286</v>
      </c>
      <c r="K40" s="98">
        <v>258</v>
      </c>
      <c r="L40" s="88">
        <v>-119</v>
      </c>
      <c r="M40" s="88">
        <v>173</v>
      </c>
      <c r="N40" s="89">
        <v>8</v>
      </c>
    </row>
    <row r="41" spans="1:256" ht="12.75">
      <c r="A41" s="76">
        <v>9</v>
      </c>
      <c r="B41" s="82" t="s">
        <v>31</v>
      </c>
      <c r="C41" s="110">
        <v>113</v>
      </c>
      <c r="D41" s="83">
        <v>169.2</v>
      </c>
      <c r="E41" s="84">
        <v>35</v>
      </c>
      <c r="F41" s="85">
        <v>70</v>
      </c>
      <c r="G41" s="85">
        <v>11996</v>
      </c>
      <c r="H41" s="86">
        <v>171.37142857142857</v>
      </c>
      <c r="I41" s="88">
        <v>7</v>
      </c>
      <c r="J41" s="86">
        <v>10</v>
      </c>
      <c r="K41" s="98">
        <v>204</v>
      </c>
      <c r="L41" s="88">
        <v>-44</v>
      </c>
      <c r="M41" s="88">
        <v>172</v>
      </c>
      <c r="N41" s="88">
        <v>1</v>
      </c>
      <c r="IV41" s="109"/>
    </row>
    <row r="42" spans="1:256" ht="12.75">
      <c r="A42" s="76">
        <v>10</v>
      </c>
      <c r="B42" s="82" t="s">
        <v>42</v>
      </c>
      <c r="C42" s="110">
        <v>57</v>
      </c>
      <c r="D42" s="83">
        <v>155.8</v>
      </c>
      <c r="E42" s="84">
        <v>45</v>
      </c>
      <c r="F42" s="85">
        <v>74</v>
      </c>
      <c r="G42" s="85">
        <v>11419</v>
      </c>
      <c r="H42" s="86">
        <v>154.3108108108108</v>
      </c>
      <c r="I42" s="89">
        <v>8</v>
      </c>
      <c r="J42" s="86">
        <v>9.25</v>
      </c>
      <c r="K42" s="98">
        <v>211</v>
      </c>
      <c r="L42" s="88">
        <v>-51</v>
      </c>
      <c r="M42" s="88">
        <v>155</v>
      </c>
      <c r="N42" s="89">
        <v>6</v>
      </c>
      <c r="IV42" s="12">
        <v>11058.45</v>
      </c>
    </row>
    <row r="43" spans="1:256" ht="12.75">
      <c r="A43" s="76">
        <v>11</v>
      </c>
      <c r="B43" s="90" t="s">
        <v>32</v>
      </c>
      <c r="C43" s="110">
        <v>78</v>
      </c>
      <c r="D43" s="83">
        <v>145.2</v>
      </c>
      <c r="E43" s="84">
        <v>52</v>
      </c>
      <c r="F43" s="85">
        <v>46</v>
      </c>
      <c r="G43" s="85">
        <v>6813</v>
      </c>
      <c r="H43" s="86">
        <v>148.1086956521739</v>
      </c>
      <c r="I43" s="88">
        <v>5</v>
      </c>
      <c r="J43" s="86">
        <v>9.2</v>
      </c>
      <c r="K43" s="98">
        <v>223</v>
      </c>
      <c r="L43" s="88">
        <v>-41</v>
      </c>
      <c r="M43" s="88">
        <v>149</v>
      </c>
      <c r="N43" s="88">
        <v>1</v>
      </c>
      <c r="IV43" s="12">
        <v>12201.854761904764</v>
      </c>
    </row>
    <row r="44" spans="1:14" ht="12.75">
      <c r="A44" s="76">
        <v>12</v>
      </c>
      <c r="B44" s="82" t="s">
        <v>15</v>
      </c>
      <c r="C44" s="110">
        <v>209</v>
      </c>
      <c r="D44" s="83">
        <v>184.8</v>
      </c>
      <c r="E44" s="84">
        <v>25</v>
      </c>
      <c r="F44" s="85">
        <v>27</v>
      </c>
      <c r="G44" s="85">
        <v>5447</v>
      </c>
      <c r="H44" s="157">
        <v>201.74074074074073</v>
      </c>
      <c r="I44" s="87">
        <v>3</v>
      </c>
      <c r="J44" s="86">
        <v>9</v>
      </c>
      <c r="K44" s="129">
        <v>278</v>
      </c>
      <c r="L44" s="88">
        <v>-7</v>
      </c>
      <c r="M44" s="98">
        <v>202</v>
      </c>
      <c r="N44" s="88">
        <v>2</v>
      </c>
    </row>
    <row r="45" spans="1:14" ht="12.75">
      <c r="A45" s="76">
        <v>13</v>
      </c>
      <c r="B45" s="82" t="s">
        <v>123</v>
      </c>
      <c r="C45" s="110">
        <v>27</v>
      </c>
      <c r="D45" s="83">
        <v>146.5</v>
      </c>
      <c r="E45" s="84">
        <v>51</v>
      </c>
      <c r="F45" s="85">
        <v>9</v>
      </c>
      <c r="G45" s="85">
        <v>1385</v>
      </c>
      <c r="H45" s="86">
        <v>153.88888888888889</v>
      </c>
      <c r="I45" s="88">
        <v>1</v>
      </c>
      <c r="J45" s="86">
        <v>9</v>
      </c>
      <c r="K45" s="87">
        <v>187</v>
      </c>
      <c r="L45" s="88">
        <v>-1</v>
      </c>
      <c r="M45" s="88">
        <v>154</v>
      </c>
      <c r="N45" s="89">
        <v>1</v>
      </c>
    </row>
    <row r="46" spans="1:14" ht="12.75">
      <c r="A46" s="76">
        <v>14</v>
      </c>
      <c r="B46" s="82" t="s">
        <v>34</v>
      </c>
      <c r="C46" s="110">
        <v>46</v>
      </c>
      <c r="D46" s="83">
        <v>152.3</v>
      </c>
      <c r="E46" s="84">
        <v>47</v>
      </c>
      <c r="F46" s="85">
        <v>27</v>
      </c>
      <c r="G46" s="85">
        <v>4117</v>
      </c>
      <c r="H46" s="86">
        <v>152.4814814814815</v>
      </c>
      <c r="I46" s="88">
        <v>3</v>
      </c>
      <c r="J46" s="86">
        <v>9</v>
      </c>
      <c r="K46" s="98">
        <v>202</v>
      </c>
      <c r="L46" s="88">
        <v>-14</v>
      </c>
      <c r="M46" s="88">
        <v>153</v>
      </c>
      <c r="N46" s="89">
        <v>1</v>
      </c>
    </row>
    <row r="47" spans="1:256" ht="12.75">
      <c r="A47" s="76">
        <v>15</v>
      </c>
      <c r="B47" s="90" t="s">
        <v>25</v>
      </c>
      <c r="C47" s="110">
        <v>133</v>
      </c>
      <c r="D47" s="83">
        <v>154.8</v>
      </c>
      <c r="E47" s="84">
        <v>46</v>
      </c>
      <c r="F47" s="85">
        <v>71</v>
      </c>
      <c r="G47" s="85">
        <v>10987</v>
      </c>
      <c r="H47" s="86">
        <v>154.74647887323943</v>
      </c>
      <c r="I47" s="88">
        <v>8</v>
      </c>
      <c r="J47" s="86">
        <v>8.875</v>
      </c>
      <c r="K47" s="98">
        <v>212</v>
      </c>
      <c r="L47" s="88">
        <v>-18</v>
      </c>
      <c r="M47" s="88">
        <v>155</v>
      </c>
      <c r="N47" s="89">
        <v>2</v>
      </c>
      <c r="IV47" s="109">
        <v>17169.959552495697</v>
      </c>
    </row>
    <row r="48" spans="1:14" ht="12.75">
      <c r="A48" s="76">
        <v>16</v>
      </c>
      <c r="B48" s="82" t="s">
        <v>30</v>
      </c>
      <c r="C48" s="110">
        <v>139</v>
      </c>
      <c r="D48" s="83">
        <v>175.6</v>
      </c>
      <c r="E48" s="84">
        <v>31</v>
      </c>
      <c r="F48" s="85">
        <v>70</v>
      </c>
      <c r="G48" s="85">
        <v>12132</v>
      </c>
      <c r="H48" s="114">
        <v>173.31428571428572</v>
      </c>
      <c r="I48" s="87">
        <v>8</v>
      </c>
      <c r="J48" s="86">
        <v>8.75</v>
      </c>
      <c r="K48" s="98">
        <v>226</v>
      </c>
      <c r="L48" s="88">
        <v>-48</v>
      </c>
      <c r="M48" s="87">
        <v>174</v>
      </c>
      <c r="N48" s="88">
        <v>5</v>
      </c>
    </row>
    <row r="49" spans="1:14" ht="12.75">
      <c r="A49" s="76">
        <v>17</v>
      </c>
      <c r="B49" s="82" t="s">
        <v>24</v>
      </c>
      <c r="C49" s="110">
        <v>189</v>
      </c>
      <c r="D49" s="83">
        <v>188.7</v>
      </c>
      <c r="E49" s="84">
        <v>22</v>
      </c>
      <c r="F49" s="85">
        <v>67</v>
      </c>
      <c r="G49" s="85">
        <v>12482</v>
      </c>
      <c r="H49" s="86">
        <v>186.29850746268656</v>
      </c>
      <c r="I49" s="88">
        <v>8</v>
      </c>
      <c r="J49" s="86">
        <v>8.375</v>
      </c>
      <c r="K49" s="98">
        <v>236</v>
      </c>
      <c r="L49" s="88">
        <v>-47</v>
      </c>
      <c r="M49" s="88">
        <v>187</v>
      </c>
      <c r="N49" s="88">
        <v>5</v>
      </c>
    </row>
    <row r="50" spans="1:14" ht="12.75">
      <c r="A50" s="76">
        <v>18</v>
      </c>
      <c r="B50" s="90" t="s">
        <v>29</v>
      </c>
      <c r="C50" s="110">
        <v>58</v>
      </c>
      <c r="D50" s="91">
        <v>145.6</v>
      </c>
      <c r="E50" s="84">
        <v>52</v>
      </c>
      <c r="F50" s="85">
        <v>25</v>
      </c>
      <c r="G50" s="85">
        <v>3729</v>
      </c>
      <c r="H50" s="86">
        <v>149.16</v>
      </c>
      <c r="I50" s="88">
        <v>3</v>
      </c>
      <c r="J50" s="86">
        <v>8.333333333333334</v>
      </c>
      <c r="K50" s="87">
        <v>174</v>
      </c>
      <c r="L50" s="88">
        <v>-21</v>
      </c>
      <c r="M50" s="88">
        <v>150</v>
      </c>
      <c r="N50" s="89">
        <v>2</v>
      </c>
    </row>
    <row r="51" spans="1:14" ht="12.75">
      <c r="A51" s="76">
        <v>19</v>
      </c>
      <c r="B51" s="82" t="s">
        <v>27</v>
      </c>
      <c r="C51" s="110">
        <v>102</v>
      </c>
      <c r="D51" s="83">
        <v>165.4</v>
      </c>
      <c r="E51" s="84">
        <v>38</v>
      </c>
      <c r="F51" s="85">
        <v>48</v>
      </c>
      <c r="G51" s="85">
        <v>7575</v>
      </c>
      <c r="H51" s="86">
        <v>157.8125</v>
      </c>
      <c r="I51" s="88">
        <v>6</v>
      </c>
      <c r="J51" s="86">
        <v>8</v>
      </c>
      <c r="K51" s="98">
        <v>242</v>
      </c>
      <c r="L51" s="88">
        <v>-9</v>
      </c>
      <c r="M51" s="89">
        <v>158</v>
      </c>
      <c r="N51" s="88">
        <v>3</v>
      </c>
    </row>
    <row r="52" spans="1:14" ht="12.75">
      <c r="A52" s="76">
        <v>20</v>
      </c>
      <c r="B52" s="82" t="s">
        <v>112</v>
      </c>
      <c r="C52" s="110">
        <v>8</v>
      </c>
      <c r="D52" s="83">
        <v>142.4</v>
      </c>
      <c r="E52" s="84">
        <v>63</v>
      </c>
      <c r="F52" s="85">
        <v>8</v>
      </c>
      <c r="G52" s="85">
        <v>1139</v>
      </c>
      <c r="H52" s="86">
        <v>142.375</v>
      </c>
      <c r="I52" s="88">
        <v>1</v>
      </c>
      <c r="J52" s="86">
        <v>8</v>
      </c>
      <c r="K52" s="87">
        <v>158</v>
      </c>
      <c r="L52" s="88">
        <v>-5</v>
      </c>
      <c r="M52" s="88">
        <v>143</v>
      </c>
      <c r="N52" s="89">
        <v>1</v>
      </c>
    </row>
    <row r="53" spans="1:14" ht="12.75">
      <c r="A53" s="76">
        <v>21</v>
      </c>
      <c r="B53" s="90" t="s">
        <v>33</v>
      </c>
      <c r="C53" s="110">
        <v>23</v>
      </c>
      <c r="D53" s="83">
        <v>128.9</v>
      </c>
      <c r="E53" s="84">
        <v>58</v>
      </c>
      <c r="F53" s="85">
        <v>8</v>
      </c>
      <c r="G53" s="85">
        <v>1063</v>
      </c>
      <c r="H53" s="86">
        <v>132.875</v>
      </c>
      <c r="I53" s="88">
        <v>1</v>
      </c>
      <c r="J53" s="86">
        <v>8</v>
      </c>
      <c r="K53" s="108">
        <v>155</v>
      </c>
      <c r="L53" s="88">
        <v>-1</v>
      </c>
      <c r="M53" s="88">
        <v>133</v>
      </c>
      <c r="N53" s="89">
        <v>1</v>
      </c>
    </row>
    <row r="54" spans="1:14" ht="12.75">
      <c r="A54" s="76">
        <v>22</v>
      </c>
      <c r="B54" s="90" t="s">
        <v>28</v>
      </c>
      <c r="C54" s="110">
        <v>94</v>
      </c>
      <c r="D54" s="83">
        <v>168.8</v>
      </c>
      <c r="E54" s="84">
        <v>36</v>
      </c>
      <c r="F54" s="85">
        <v>29</v>
      </c>
      <c r="G54" s="85">
        <v>4948</v>
      </c>
      <c r="H54" s="86">
        <v>170.6206896551724</v>
      </c>
      <c r="I54" s="88">
        <v>4</v>
      </c>
      <c r="J54" s="86">
        <v>7.25</v>
      </c>
      <c r="K54" s="98">
        <v>221</v>
      </c>
      <c r="L54" s="88">
        <v>-11</v>
      </c>
      <c r="M54" s="88">
        <v>171</v>
      </c>
      <c r="N54" s="88">
        <v>1</v>
      </c>
    </row>
    <row r="55" spans="1:14" ht="12.75">
      <c r="A55" s="76">
        <v>23</v>
      </c>
      <c r="B55" s="82" t="s">
        <v>38</v>
      </c>
      <c r="C55" s="110">
        <v>16</v>
      </c>
      <c r="D55" s="83">
        <v>168.4</v>
      </c>
      <c r="E55" s="84">
        <v>25</v>
      </c>
      <c r="F55" s="85">
        <v>7</v>
      </c>
      <c r="G55" s="85">
        <v>1195</v>
      </c>
      <c r="H55" s="86">
        <v>170.71428571428572</v>
      </c>
      <c r="I55" s="87">
        <v>1</v>
      </c>
      <c r="J55" s="86">
        <v>7</v>
      </c>
      <c r="K55" s="98">
        <v>222</v>
      </c>
      <c r="L55" s="88">
        <v>-2</v>
      </c>
      <c r="M55" s="88">
        <v>171</v>
      </c>
      <c r="N55" s="88">
        <v>1</v>
      </c>
    </row>
    <row r="56" spans="1:14" ht="12.75">
      <c r="A56" s="76">
        <v>24</v>
      </c>
      <c r="B56" s="82" t="s">
        <v>61</v>
      </c>
      <c r="C56" s="110">
        <v>8</v>
      </c>
      <c r="D56" s="83">
        <v>134.5</v>
      </c>
      <c r="E56" s="84">
        <v>52</v>
      </c>
      <c r="F56" s="85">
        <v>14</v>
      </c>
      <c r="G56" s="85">
        <v>1946</v>
      </c>
      <c r="H56" s="86">
        <v>139</v>
      </c>
      <c r="I56" s="88">
        <v>2</v>
      </c>
      <c r="J56" s="86">
        <v>7</v>
      </c>
      <c r="K56" s="87">
        <v>162</v>
      </c>
      <c r="L56" s="88">
        <v>-14</v>
      </c>
      <c r="M56" s="88">
        <v>140</v>
      </c>
      <c r="N56" s="89">
        <v>2</v>
      </c>
    </row>
    <row r="57" spans="1:14" ht="12.75">
      <c r="A57" s="76">
        <v>25</v>
      </c>
      <c r="B57" s="82" t="s">
        <v>62</v>
      </c>
      <c r="C57" s="110">
        <v>0</v>
      </c>
      <c r="D57" s="83">
        <v>152</v>
      </c>
      <c r="E57" s="84">
        <v>47</v>
      </c>
      <c r="F57" s="85">
        <v>6</v>
      </c>
      <c r="G57" s="85">
        <v>902</v>
      </c>
      <c r="H57" s="86">
        <v>150.33333333333334</v>
      </c>
      <c r="I57" s="87">
        <v>1</v>
      </c>
      <c r="J57" s="86">
        <v>6</v>
      </c>
      <c r="K57" s="87">
        <v>193</v>
      </c>
      <c r="L57" s="88">
        <v>-4</v>
      </c>
      <c r="M57" s="88">
        <v>151</v>
      </c>
      <c r="N57" s="89">
        <v>1</v>
      </c>
    </row>
    <row r="58" spans="1:14" ht="12.75">
      <c r="A58" s="76">
        <v>26</v>
      </c>
      <c r="B58" s="90" t="s">
        <v>98</v>
      </c>
      <c r="C58" s="110">
        <v>11</v>
      </c>
      <c r="D58" s="83">
        <v>137.5</v>
      </c>
      <c r="E58" s="84">
        <v>52</v>
      </c>
      <c r="F58" s="85">
        <v>11</v>
      </c>
      <c r="G58" s="85">
        <v>1512</v>
      </c>
      <c r="H58" s="86">
        <v>137.45454545454547</v>
      </c>
      <c r="I58" s="88">
        <v>2</v>
      </c>
      <c r="J58" s="86">
        <v>5.5</v>
      </c>
      <c r="K58" s="87">
        <v>149</v>
      </c>
      <c r="L58" s="88">
        <v>-6</v>
      </c>
      <c r="M58" s="88">
        <v>138</v>
      </c>
      <c r="N58" s="89">
        <v>0</v>
      </c>
    </row>
    <row r="59" spans="1:14" ht="12.75">
      <c r="A59" s="147"/>
      <c r="B59" s="148"/>
      <c r="C59" s="149"/>
      <c r="D59" s="150"/>
      <c r="E59" s="151"/>
      <c r="F59" s="152"/>
      <c r="G59" s="152"/>
      <c r="H59" s="150"/>
      <c r="I59" s="153"/>
      <c r="J59" s="150"/>
      <c r="K59" s="153"/>
      <c r="L59" s="154"/>
      <c r="M59" s="154"/>
      <c r="N59" s="155"/>
    </row>
    <row r="60" spans="1:26" s="14" customFormat="1" ht="13.5" thickBot="1">
      <c r="A60" s="10"/>
      <c r="B60" s="169" t="s">
        <v>43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Q60" s="15"/>
      <c r="X60" s="44"/>
      <c r="Z60" s="44"/>
    </row>
    <row r="61" spans="1:14" ht="12.75">
      <c r="A61" s="75">
        <v>1</v>
      </c>
      <c r="B61" s="81" t="s">
        <v>35</v>
      </c>
      <c r="C61" s="111">
        <v>289</v>
      </c>
      <c r="D61" s="92">
        <v>174.1</v>
      </c>
      <c r="E61" s="93">
        <v>32</v>
      </c>
      <c r="F61" s="94">
        <v>144</v>
      </c>
      <c r="G61" s="94">
        <v>24793</v>
      </c>
      <c r="H61" s="95">
        <v>172.17361111111111</v>
      </c>
      <c r="I61" s="96">
        <v>14</v>
      </c>
      <c r="J61" s="95">
        <v>10.285714285714286</v>
      </c>
      <c r="K61" s="97">
        <v>258</v>
      </c>
      <c r="L61" s="96">
        <v>-119</v>
      </c>
      <c r="M61" s="96">
        <v>173</v>
      </c>
      <c r="N61" s="144">
        <v>8</v>
      </c>
    </row>
    <row r="62" spans="1:256" ht="12.75">
      <c r="A62" s="76">
        <v>2</v>
      </c>
      <c r="B62" s="82" t="s">
        <v>37</v>
      </c>
      <c r="C62" s="110">
        <v>147</v>
      </c>
      <c r="D62" s="83">
        <v>191.5</v>
      </c>
      <c r="E62" s="84">
        <v>20</v>
      </c>
      <c r="F62" s="85">
        <v>101</v>
      </c>
      <c r="G62" s="85">
        <v>19455</v>
      </c>
      <c r="H62" s="86">
        <v>192.62376237623764</v>
      </c>
      <c r="I62" s="87">
        <v>9</v>
      </c>
      <c r="J62" s="86">
        <v>11.222222222222221</v>
      </c>
      <c r="K62" s="129">
        <v>279</v>
      </c>
      <c r="L62" s="88">
        <v>-38</v>
      </c>
      <c r="M62" s="88">
        <v>193</v>
      </c>
      <c r="N62" s="88">
        <v>5</v>
      </c>
      <c r="IV62" s="109">
        <v>17169.959552495697</v>
      </c>
    </row>
    <row r="63" spans="1:14" ht="12.75">
      <c r="A63" s="76">
        <v>3</v>
      </c>
      <c r="B63" s="82" t="s">
        <v>46</v>
      </c>
      <c r="C63" s="110">
        <v>60</v>
      </c>
      <c r="D63" s="83">
        <v>192</v>
      </c>
      <c r="E63" s="84">
        <v>19</v>
      </c>
      <c r="F63" s="85">
        <v>87</v>
      </c>
      <c r="G63" s="85">
        <v>16631</v>
      </c>
      <c r="H63" s="86">
        <v>191.16091954022988</v>
      </c>
      <c r="I63" s="87">
        <v>8</v>
      </c>
      <c r="J63" s="86">
        <v>10.875</v>
      </c>
      <c r="K63" s="129">
        <v>275</v>
      </c>
      <c r="L63" s="88">
        <v>-73</v>
      </c>
      <c r="M63" s="88">
        <v>192</v>
      </c>
      <c r="N63" s="88">
        <v>4</v>
      </c>
    </row>
    <row r="64" spans="1:256" ht="12.75">
      <c r="A64" s="76">
        <v>4</v>
      </c>
      <c r="B64" s="82" t="s">
        <v>42</v>
      </c>
      <c r="C64" s="110">
        <v>57</v>
      </c>
      <c r="D64" s="83">
        <v>155.8</v>
      </c>
      <c r="E64" s="84">
        <v>45</v>
      </c>
      <c r="F64" s="85">
        <v>74</v>
      </c>
      <c r="G64" s="85">
        <v>11419</v>
      </c>
      <c r="H64" s="86">
        <v>154.3108108108108</v>
      </c>
      <c r="I64" s="89">
        <v>8</v>
      </c>
      <c r="J64" s="86">
        <v>9.25</v>
      </c>
      <c r="K64" s="98">
        <v>211</v>
      </c>
      <c r="L64" s="88">
        <v>-51</v>
      </c>
      <c r="M64" s="88">
        <v>155</v>
      </c>
      <c r="N64" s="89">
        <v>6</v>
      </c>
      <c r="IV64" s="109"/>
    </row>
    <row r="65" spans="1:14" ht="12.75">
      <c r="A65" s="76">
        <v>5</v>
      </c>
      <c r="B65" s="90" t="s">
        <v>25</v>
      </c>
      <c r="C65" s="110">
        <v>133</v>
      </c>
      <c r="D65" s="83">
        <v>154.8</v>
      </c>
      <c r="E65" s="84">
        <v>46</v>
      </c>
      <c r="F65" s="85">
        <v>71</v>
      </c>
      <c r="G65" s="85">
        <v>10987</v>
      </c>
      <c r="H65" s="86">
        <v>154.74647887323943</v>
      </c>
      <c r="I65" s="88">
        <v>8</v>
      </c>
      <c r="J65" s="86">
        <v>8.875</v>
      </c>
      <c r="K65" s="98">
        <v>212</v>
      </c>
      <c r="L65" s="88">
        <v>-18</v>
      </c>
      <c r="M65" s="88">
        <v>155</v>
      </c>
      <c r="N65" s="89">
        <v>2</v>
      </c>
    </row>
    <row r="66" spans="1:14" ht="12.75">
      <c r="A66" s="76">
        <v>6</v>
      </c>
      <c r="B66" s="82" t="s">
        <v>31</v>
      </c>
      <c r="C66" s="110">
        <v>113</v>
      </c>
      <c r="D66" s="83">
        <v>169.2</v>
      </c>
      <c r="E66" s="84">
        <v>35</v>
      </c>
      <c r="F66" s="85">
        <v>70</v>
      </c>
      <c r="G66" s="85">
        <v>11996</v>
      </c>
      <c r="H66" s="86">
        <v>171.37142857142857</v>
      </c>
      <c r="I66" s="88">
        <v>7</v>
      </c>
      <c r="J66" s="86">
        <v>10</v>
      </c>
      <c r="K66" s="98">
        <v>204</v>
      </c>
      <c r="L66" s="88">
        <v>-44</v>
      </c>
      <c r="M66" s="88">
        <v>172</v>
      </c>
      <c r="N66" s="88">
        <v>1</v>
      </c>
    </row>
    <row r="67" spans="1:14" ht="12.75">
      <c r="A67" s="76">
        <v>7</v>
      </c>
      <c r="B67" s="82" t="s">
        <v>30</v>
      </c>
      <c r="C67" s="110">
        <v>139</v>
      </c>
      <c r="D67" s="83">
        <v>175.6</v>
      </c>
      <c r="E67" s="84">
        <v>31</v>
      </c>
      <c r="F67" s="85">
        <v>70</v>
      </c>
      <c r="G67" s="85">
        <v>12132</v>
      </c>
      <c r="H67" s="114">
        <v>173.31428571428572</v>
      </c>
      <c r="I67" s="87">
        <v>8</v>
      </c>
      <c r="J67" s="86">
        <v>8.75</v>
      </c>
      <c r="K67" s="98">
        <v>226</v>
      </c>
      <c r="L67" s="88">
        <v>-48</v>
      </c>
      <c r="M67" s="87">
        <v>174</v>
      </c>
      <c r="N67" s="88">
        <v>5</v>
      </c>
    </row>
    <row r="68" spans="1:256" ht="12.75">
      <c r="A68" s="76">
        <v>8</v>
      </c>
      <c r="B68" s="82" t="s">
        <v>24</v>
      </c>
      <c r="C68" s="110">
        <v>189</v>
      </c>
      <c r="D68" s="83">
        <v>188.7</v>
      </c>
      <c r="E68" s="84">
        <v>22</v>
      </c>
      <c r="F68" s="85">
        <v>67</v>
      </c>
      <c r="G68" s="85">
        <v>12482</v>
      </c>
      <c r="H68" s="86">
        <v>186.29850746268656</v>
      </c>
      <c r="I68" s="88">
        <v>8</v>
      </c>
      <c r="J68" s="86">
        <v>8.375</v>
      </c>
      <c r="K68" s="98">
        <v>236</v>
      </c>
      <c r="L68" s="88">
        <v>-47</v>
      </c>
      <c r="M68" s="88">
        <v>187</v>
      </c>
      <c r="N68" s="88">
        <v>5</v>
      </c>
      <c r="IV68" s="12">
        <v>9974.739795918367</v>
      </c>
    </row>
    <row r="69" spans="1:256" ht="12.75">
      <c r="A69" s="76">
        <v>9</v>
      </c>
      <c r="B69" s="82" t="s">
        <v>36</v>
      </c>
      <c r="C69" s="110">
        <v>110</v>
      </c>
      <c r="D69" s="83">
        <v>180</v>
      </c>
      <c r="E69" s="84">
        <v>28</v>
      </c>
      <c r="F69" s="85">
        <v>60</v>
      </c>
      <c r="G69" s="85">
        <v>10994</v>
      </c>
      <c r="H69" s="86">
        <v>183.23333333333332</v>
      </c>
      <c r="I69" s="87">
        <v>5</v>
      </c>
      <c r="J69" s="86">
        <v>12</v>
      </c>
      <c r="K69" s="98">
        <v>249</v>
      </c>
      <c r="L69" s="88">
        <v>-46</v>
      </c>
      <c r="M69" s="88">
        <v>184</v>
      </c>
      <c r="N69" s="88">
        <v>4</v>
      </c>
      <c r="IV69" s="12">
        <v>12201.854761904764</v>
      </c>
    </row>
    <row r="70" spans="1:256" ht="12.75">
      <c r="A70" s="76">
        <v>10</v>
      </c>
      <c r="B70" s="82" t="s">
        <v>39</v>
      </c>
      <c r="C70" s="110">
        <v>116</v>
      </c>
      <c r="D70" s="83">
        <v>180.7</v>
      </c>
      <c r="E70" s="84">
        <v>28</v>
      </c>
      <c r="F70" s="85">
        <v>53</v>
      </c>
      <c r="G70" s="85">
        <v>9485</v>
      </c>
      <c r="H70" s="86">
        <v>178.96226415094338</v>
      </c>
      <c r="I70" s="88">
        <v>5</v>
      </c>
      <c r="J70" s="86">
        <v>10.6</v>
      </c>
      <c r="K70" s="98">
        <v>256</v>
      </c>
      <c r="L70" s="88">
        <v>-2</v>
      </c>
      <c r="M70" s="88">
        <v>179</v>
      </c>
      <c r="N70" s="89">
        <v>2</v>
      </c>
      <c r="IV70" s="12">
        <v>10498.262264150944</v>
      </c>
    </row>
    <row r="71" spans="1:14" ht="12.75">
      <c r="A71" s="76">
        <v>11</v>
      </c>
      <c r="B71" s="82" t="s">
        <v>27</v>
      </c>
      <c r="C71" s="110">
        <v>102</v>
      </c>
      <c r="D71" s="83">
        <v>165.4</v>
      </c>
      <c r="E71" s="84">
        <v>38</v>
      </c>
      <c r="F71" s="85">
        <v>48</v>
      </c>
      <c r="G71" s="85">
        <v>7575</v>
      </c>
      <c r="H71" s="86">
        <v>157.8125</v>
      </c>
      <c r="I71" s="88">
        <v>6</v>
      </c>
      <c r="J71" s="86">
        <v>8</v>
      </c>
      <c r="K71" s="98">
        <v>242</v>
      </c>
      <c r="L71" s="88">
        <v>-9</v>
      </c>
      <c r="M71" s="89">
        <v>158</v>
      </c>
      <c r="N71" s="88">
        <v>3</v>
      </c>
    </row>
    <row r="72" spans="1:14" ht="12.75">
      <c r="A72" s="76">
        <v>12</v>
      </c>
      <c r="B72" s="90" t="s">
        <v>32</v>
      </c>
      <c r="C72" s="110">
        <v>78</v>
      </c>
      <c r="D72" s="83">
        <v>145.2</v>
      </c>
      <c r="E72" s="84">
        <v>52</v>
      </c>
      <c r="F72" s="85">
        <v>46</v>
      </c>
      <c r="G72" s="85">
        <v>6813</v>
      </c>
      <c r="H72" s="86">
        <v>148.1086956521739</v>
      </c>
      <c r="I72" s="88">
        <v>5</v>
      </c>
      <c r="J72" s="86">
        <v>9.2</v>
      </c>
      <c r="K72" s="98">
        <v>223</v>
      </c>
      <c r="L72" s="88">
        <v>-41</v>
      </c>
      <c r="M72" s="88">
        <v>149</v>
      </c>
      <c r="N72" s="88">
        <v>1</v>
      </c>
    </row>
    <row r="73" spans="1:14" ht="12.75">
      <c r="A73" s="76">
        <v>13</v>
      </c>
      <c r="B73" s="82" t="s">
        <v>53</v>
      </c>
      <c r="C73" s="110">
        <v>43</v>
      </c>
      <c r="D73" s="91">
        <v>163.5</v>
      </c>
      <c r="E73" s="84">
        <v>39</v>
      </c>
      <c r="F73" s="85">
        <v>36</v>
      </c>
      <c r="G73" s="85">
        <v>5955</v>
      </c>
      <c r="H73" s="86">
        <v>165.41666666666666</v>
      </c>
      <c r="I73" s="88">
        <v>3</v>
      </c>
      <c r="J73" s="86">
        <v>12</v>
      </c>
      <c r="K73" s="98">
        <v>202</v>
      </c>
      <c r="L73" s="88">
        <v>-21</v>
      </c>
      <c r="M73" s="88">
        <v>166</v>
      </c>
      <c r="N73" s="88">
        <v>2</v>
      </c>
    </row>
    <row r="74" spans="1:256" ht="12.75">
      <c r="A74" s="76">
        <v>14</v>
      </c>
      <c r="B74" s="82" t="s">
        <v>85</v>
      </c>
      <c r="C74" s="110">
        <v>18</v>
      </c>
      <c r="D74" s="83">
        <v>166.3</v>
      </c>
      <c r="E74" s="84">
        <v>42</v>
      </c>
      <c r="F74" s="85">
        <v>34</v>
      </c>
      <c r="G74" s="85">
        <v>5262</v>
      </c>
      <c r="H74" s="86">
        <v>154.76470588235293</v>
      </c>
      <c r="I74" s="88">
        <v>3</v>
      </c>
      <c r="J74" s="86">
        <v>11.333333333333334</v>
      </c>
      <c r="K74" s="98">
        <v>213</v>
      </c>
      <c r="L74" s="88">
        <v>-8</v>
      </c>
      <c r="M74" s="88">
        <v>155</v>
      </c>
      <c r="N74" s="89">
        <v>1</v>
      </c>
      <c r="IV74" s="12">
        <v>11058.45</v>
      </c>
    </row>
    <row r="75" spans="1:14" ht="12.75">
      <c r="A75" s="76">
        <v>15</v>
      </c>
      <c r="B75" s="90" t="s">
        <v>28</v>
      </c>
      <c r="C75" s="110">
        <v>94</v>
      </c>
      <c r="D75" s="83">
        <v>168.8</v>
      </c>
      <c r="E75" s="84">
        <v>36</v>
      </c>
      <c r="F75" s="85">
        <v>29</v>
      </c>
      <c r="G75" s="85">
        <v>4948</v>
      </c>
      <c r="H75" s="86">
        <v>170.6206896551724</v>
      </c>
      <c r="I75" s="88">
        <v>4</v>
      </c>
      <c r="J75" s="86">
        <v>7.25</v>
      </c>
      <c r="K75" s="98">
        <v>221</v>
      </c>
      <c r="L75" s="88">
        <v>-11</v>
      </c>
      <c r="M75" s="88">
        <v>171</v>
      </c>
      <c r="N75" s="88">
        <v>1</v>
      </c>
    </row>
    <row r="76" spans="1:256" ht="12.75">
      <c r="A76" s="76">
        <v>16</v>
      </c>
      <c r="B76" s="82" t="s">
        <v>15</v>
      </c>
      <c r="C76" s="110">
        <v>209</v>
      </c>
      <c r="D76" s="83">
        <v>184.8</v>
      </c>
      <c r="E76" s="84">
        <v>25</v>
      </c>
      <c r="F76" s="85">
        <v>27</v>
      </c>
      <c r="G76" s="85">
        <v>5447</v>
      </c>
      <c r="H76" s="157">
        <v>201.74074074074073</v>
      </c>
      <c r="I76" s="87">
        <v>3</v>
      </c>
      <c r="J76" s="86">
        <v>9</v>
      </c>
      <c r="K76" s="129">
        <v>278</v>
      </c>
      <c r="L76" s="88">
        <v>-7</v>
      </c>
      <c r="M76" s="98">
        <v>202</v>
      </c>
      <c r="N76" s="88">
        <v>2</v>
      </c>
      <c r="IV76" s="12">
        <v>6582.540740740741</v>
      </c>
    </row>
    <row r="77" spans="1:14" ht="12.75">
      <c r="A77" s="76">
        <v>17</v>
      </c>
      <c r="B77" s="82" t="s">
        <v>34</v>
      </c>
      <c r="C77" s="110">
        <v>46</v>
      </c>
      <c r="D77" s="83">
        <v>152.3</v>
      </c>
      <c r="E77" s="84">
        <v>47</v>
      </c>
      <c r="F77" s="85">
        <v>27</v>
      </c>
      <c r="G77" s="85">
        <v>4117</v>
      </c>
      <c r="H77" s="86">
        <v>152.4814814814815</v>
      </c>
      <c r="I77" s="88">
        <v>3</v>
      </c>
      <c r="J77" s="86">
        <v>9</v>
      </c>
      <c r="K77" s="98">
        <v>202</v>
      </c>
      <c r="L77" s="88">
        <v>-14</v>
      </c>
      <c r="M77" s="88">
        <v>153</v>
      </c>
      <c r="N77" s="89">
        <v>1</v>
      </c>
    </row>
    <row r="78" spans="1:14" ht="12.75">
      <c r="A78" s="76">
        <v>18</v>
      </c>
      <c r="B78" s="90" t="s">
        <v>29</v>
      </c>
      <c r="C78" s="110">
        <v>58</v>
      </c>
      <c r="D78" s="91">
        <v>145.6</v>
      </c>
      <c r="E78" s="84">
        <v>52</v>
      </c>
      <c r="F78" s="85">
        <v>25</v>
      </c>
      <c r="G78" s="85">
        <v>3729</v>
      </c>
      <c r="H78" s="86">
        <v>149.16</v>
      </c>
      <c r="I78" s="88">
        <v>3</v>
      </c>
      <c r="J78" s="86">
        <v>8.333333333333334</v>
      </c>
      <c r="K78" s="87">
        <v>174</v>
      </c>
      <c r="L78" s="88">
        <v>-21</v>
      </c>
      <c r="M78" s="88">
        <v>150</v>
      </c>
      <c r="N78" s="89">
        <v>2</v>
      </c>
    </row>
    <row r="79" spans="1:14" ht="12.75">
      <c r="A79" s="76">
        <v>19</v>
      </c>
      <c r="B79" s="82" t="s">
        <v>40</v>
      </c>
      <c r="C79" s="110">
        <v>30</v>
      </c>
      <c r="D79" s="83">
        <v>155.6</v>
      </c>
      <c r="E79" s="84">
        <v>45</v>
      </c>
      <c r="F79" s="85">
        <v>21</v>
      </c>
      <c r="G79" s="85">
        <v>3239</v>
      </c>
      <c r="H79" s="86">
        <v>154.23809523809524</v>
      </c>
      <c r="I79" s="87">
        <v>2</v>
      </c>
      <c r="J79" s="86">
        <v>10.5</v>
      </c>
      <c r="K79" s="87">
        <v>180</v>
      </c>
      <c r="L79" s="88">
        <v>-16</v>
      </c>
      <c r="M79" s="88">
        <v>155</v>
      </c>
      <c r="N79" s="88">
        <v>2</v>
      </c>
    </row>
    <row r="80" spans="1:14" ht="12.75">
      <c r="A80" s="76">
        <v>20</v>
      </c>
      <c r="B80" s="82" t="s">
        <v>61</v>
      </c>
      <c r="C80" s="110">
        <v>8</v>
      </c>
      <c r="D80" s="83">
        <v>134.5</v>
      </c>
      <c r="E80" s="84">
        <v>52</v>
      </c>
      <c r="F80" s="85">
        <v>14</v>
      </c>
      <c r="G80" s="85">
        <v>1946</v>
      </c>
      <c r="H80" s="86">
        <v>139</v>
      </c>
      <c r="I80" s="88">
        <v>2</v>
      </c>
      <c r="J80" s="86">
        <v>7</v>
      </c>
      <c r="K80" s="87">
        <v>162</v>
      </c>
      <c r="L80" s="88">
        <v>-14</v>
      </c>
      <c r="M80" s="88">
        <v>140</v>
      </c>
      <c r="N80" s="89">
        <v>2</v>
      </c>
    </row>
    <row r="81" spans="1:14" ht="12.75">
      <c r="A81" s="76">
        <v>21</v>
      </c>
      <c r="B81" s="90" t="s">
        <v>98</v>
      </c>
      <c r="C81" s="110">
        <v>11</v>
      </c>
      <c r="D81" s="83">
        <v>137.5</v>
      </c>
      <c r="E81" s="84">
        <v>52</v>
      </c>
      <c r="F81" s="85">
        <v>11</v>
      </c>
      <c r="G81" s="85">
        <v>1512</v>
      </c>
      <c r="H81" s="86">
        <v>137.45454545454547</v>
      </c>
      <c r="I81" s="88">
        <v>2</v>
      </c>
      <c r="J81" s="86">
        <v>5.5</v>
      </c>
      <c r="K81" s="87">
        <v>149</v>
      </c>
      <c r="L81" s="88">
        <v>-6</v>
      </c>
      <c r="M81" s="88">
        <v>138</v>
      </c>
      <c r="N81" s="89">
        <v>0</v>
      </c>
    </row>
    <row r="82" spans="1:14" ht="12.75">
      <c r="A82" s="76">
        <v>22</v>
      </c>
      <c r="B82" s="82" t="s">
        <v>123</v>
      </c>
      <c r="C82" s="110">
        <v>27</v>
      </c>
      <c r="D82" s="83">
        <v>146.5</v>
      </c>
      <c r="E82" s="84">
        <v>51</v>
      </c>
      <c r="F82" s="85">
        <v>9</v>
      </c>
      <c r="G82" s="85">
        <v>1385</v>
      </c>
      <c r="H82" s="86">
        <v>153.88888888888889</v>
      </c>
      <c r="I82" s="88">
        <v>1</v>
      </c>
      <c r="J82" s="86">
        <v>9</v>
      </c>
      <c r="K82" s="87">
        <v>187</v>
      </c>
      <c r="L82" s="88">
        <v>-1</v>
      </c>
      <c r="M82" s="88">
        <v>154</v>
      </c>
      <c r="N82" s="89">
        <v>1</v>
      </c>
    </row>
    <row r="83" spans="1:14" ht="12.75">
      <c r="A83" s="76">
        <v>23</v>
      </c>
      <c r="B83" s="82" t="s">
        <v>112</v>
      </c>
      <c r="C83" s="110">
        <v>8</v>
      </c>
      <c r="D83" s="83">
        <v>142.4</v>
      </c>
      <c r="E83" s="84">
        <v>63</v>
      </c>
      <c r="F83" s="85">
        <v>8</v>
      </c>
      <c r="G83" s="85">
        <v>1139</v>
      </c>
      <c r="H83" s="86">
        <v>142.375</v>
      </c>
      <c r="I83" s="88">
        <v>1</v>
      </c>
      <c r="J83" s="86">
        <v>8</v>
      </c>
      <c r="K83" s="87">
        <v>158</v>
      </c>
      <c r="L83" s="88">
        <v>-5</v>
      </c>
      <c r="M83" s="88">
        <v>143</v>
      </c>
      <c r="N83" s="89">
        <v>1</v>
      </c>
    </row>
    <row r="84" spans="1:14" ht="12.75">
      <c r="A84" s="76">
        <v>24</v>
      </c>
      <c r="B84" s="90" t="s">
        <v>33</v>
      </c>
      <c r="C84" s="110">
        <v>23</v>
      </c>
      <c r="D84" s="83">
        <v>128.9</v>
      </c>
      <c r="E84" s="84">
        <v>58</v>
      </c>
      <c r="F84" s="85">
        <v>8</v>
      </c>
      <c r="G84" s="85">
        <v>1063</v>
      </c>
      <c r="H84" s="86">
        <v>132.875</v>
      </c>
      <c r="I84" s="88">
        <v>1</v>
      </c>
      <c r="J84" s="86">
        <v>8</v>
      </c>
      <c r="K84" s="108">
        <v>155</v>
      </c>
      <c r="L84" s="88">
        <v>-1</v>
      </c>
      <c r="M84" s="88">
        <v>133</v>
      </c>
      <c r="N84" s="89">
        <v>1</v>
      </c>
    </row>
    <row r="85" spans="1:14" ht="12.75">
      <c r="A85" s="76">
        <v>25</v>
      </c>
      <c r="B85" s="82" t="s">
        <v>38</v>
      </c>
      <c r="C85" s="110">
        <v>16</v>
      </c>
      <c r="D85" s="83">
        <v>168.4</v>
      </c>
      <c r="E85" s="84">
        <v>25</v>
      </c>
      <c r="F85" s="85">
        <v>7</v>
      </c>
      <c r="G85" s="85">
        <v>1195</v>
      </c>
      <c r="H85" s="86">
        <v>170.71428571428572</v>
      </c>
      <c r="I85" s="87">
        <v>1</v>
      </c>
      <c r="J85" s="86">
        <v>7</v>
      </c>
      <c r="K85" s="98">
        <v>222</v>
      </c>
      <c r="L85" s="88">
        <v>-2</v>
      </c>
      <c r="M85" s="88">
        <v>171</v>
      </c>
      <c r="N85" s="88">
        <v>1</v>
      </c>
    </row>
    <row r="86" spans="1:14" ht="12.75">
      <c r="A86" s="76">
        <v>26</v>
      </c>
      <c r="B86" s="82" t="s">
        <v>62</v>
      </c>
      <c r="C86" s="110">
        <v>0</v>
      </c>
      <c r="D86" s="83">
        <v>152</v>
      </c>
      <c r="E86" s="84">
        <v>47</v>
      </c>
      <c r="F86" s="85">
        <v>6</v>
      </c>
      <c r="G86" s="85">
        <v>902</v>
      </c>
      <c r="H86" s="86">
        <v>150.33333333333334</v>
      </c>
      <c r="I86" s="87">
        <v>1</v>
      </c>
      <c r="J86" s="86">
        <v>6</v>
      </c>
      <c r="K86" s="87">
        <v>193</v>
      </c>
      <c r="L86" s="88">
        <v>-4</v>
      </c>
      <c r="M86" s="88">
        <v>151</v>
      </c>
      <c r="N86" s="89">
        <v>1</v>
      </c>
    </row>
    <row r="87" spans="4:10" ht="12.75">
      <c r="D87" s="2"/>
      <c r="E87" s="2"/>
      <c r="F87" s="1"/>
      <c r="G87" s="1"/>
      <c r="H87" s="2"/>
      <c r="J87" s="13"/>
    </row>
    <row r="88" spans="4:8" ht="12.75">
      <c r="D88" s="7"/>
      <c r="E88" s="7"/>
      <c r="F88" s="1"/>
      <c r="G88" s="1"/>
      <c r="H88" s="2"/>
    </row>
    <row r="89" spans="1:17" s="6" customFormat="1" ht="12.75">
      <c r="A89" s="3"/>
      <c r="B89" s="4"/>
      <c r="C89" s="3"/>
      <c r="D89" s="2"/>
      <c r="E89" s="2"/>
      <c r="F89" s="1"/>
      <c r="G89" s="1"/>
      <c r="H89" s="2"/>
      <c r="I89" s="3"/>
      <c r="J89" s="5"/>
      <c r="K89" s="3"/>
      <c r="L89" s="10"/>
      <c r="M89" s="10"/>
      <c r="N89" s="10"/>
      <c r="Q89" s="3"/>
    </row>
    <row r="90" spans="4:8" ht="12.75">
      <c r="D90" s="7"/>
      <c r="E90" s="7"/>
      <c r="F90" s="1"/>
      <c r="G90" s="1"/>
      <c r="H90" s="2"/>
    </row>
    <row r="91" spans="4:10" ht="12.75">
      <c r="D91" s="2"/>
      <c r="E91" s="2"/>
      <c r="F91" s="1"/>
      <c r="G91" s="1"/>
      <c r="H91" s="2"/>
      <c r="J91" s="13"/>
    </row>
    <row r="92" spans="1:17" s="6" customFormat="1" ht="12.75">
      <c r="A92" s="3"/>
      <c r="B92" s="4"/>
      <c r="C92" s="3"/>
      <c r="D92" s="2"/>
      <c r="E92" s="2"/>
      <c r="F92" s="1"/>
      <c r="G92" s="1"/>
      <c r="H92" s="2"/>
      <c r="I92" s="3"/>
      <c r="J92" s="5"/>
      <c r="K92" s="3"/>
      <c r="L92" s="10"/>
      <c r="M92" s="10"/>
      <c r="N92" s="10"/>
      <c r="Q92" s="3"/>
    </row>
    <row r="93" spans="4:8" ht="12.75">
      <c r="D93" s="7"/>
      <c r="E93" s="7"/>
      <c r="F93" s="1"/>
      <c r="G93" s="1"/>
      <c r="H93" s="2"/>
    </row>
    <row r="94" spans="4:10" ht="12.75">
      <c r="D94" s="2"/>
      <c r="E94" s="2"/>
      <c r="F94" s="1"/>
      <c r="G94" s="1"/>
      <c r="H94" s="2"/>
      <c r="J94" s="13"/>
    </row>
    <row r="95" spans="4:10" ht="12.75">
      <c r="D95" s="2"/>
      <c r="E95" s="2"/>
      <c r="F95" s="1"/>
      <c r="G95" s="1"/>
      <c r="H95" s="2"/>
      <c r="J95" s="13"/>
    </row>
    <row r="96" spans="4:8" ht="12.75">
      <c r="D96" s="7"/>
      <c r="E96" s="7"/>
      <c r="F96" s="1"/>
      <c r="G96" s="1"/>
      <c r="H96" s="2"/>
    </row>
    <row r="98" spans="4:8" ht="12.75">
      <c r="D98" s="2"/>
      <c r="E98" s="2"/>
      <c r="F98" s="1"/>
      <c r="G98" s="1"/>
      <c r="H98" s="2"/>
    </row>
    <row r="99" spans="4:8" ht="12.75">
      <c r="D99" s="7"/>
      <c r="E99" s="7"/>
      <c r="F99" s="1"/>
      <c r="G99" s="1"/>
      <c r="H99" s="2"/>
    </row>
    <row r="100" spans="4:8" ht="12.75">
      <c r="D100" s="2"/>
      <c r="E100" s="2"/>
      <c r="F100" s="1"/>
      <c r="G100" s="1"/>
      <c r="H100" s="2"/>
    </row>
    <row r="101" spans="4:8" ht="12.75">
      <c r="D101" s="7"/>
      <c r="E101" s="7"/>
      <c r="F101" s="1"/>
      <c r="G101" s="1"/>
      <c r="H101" s="2"/>
    </row>
    <row r="102" spans="4:8" ht="12.75">
      <c r="D102" s="7"/>
      <c r="E102" s="7"/>
      <c r="F102" s="1"/>
      <c r="G102" s="1"/>
      <c r="H102" s="2"/>
    </row>
    <row r="103" spans="1:17" s="6" customFormat="1" ht="12.75">
      <c r="A103" s="3"/>
      <c r="B103" s="4"/>
      <c r="C103" s="3"/>
      <c r="D103" s="2"/>
      <c r="E103" s="2"/>
      <c r="F103" s="1"/>
      <c r="G103" s="1"/>
      <c r="H103" s="2"/>
      <c r="I103" s="3"/>
      <c r="J103" s="5"/>
      <c r="K103" s="3"/>
      <c r="L103" s="10"/>
      <c r="M103" s="10"/>
      <c r="N103" s="10"/>
      <c r="Q103" s="3"/>
    </row>
    <row r="105" spans="4:8" ht="12.75">
      <c r="D105" s="7"/>
      <c r="E105" s="7"/>
      <c r="F105" s="1"/>
      <c r="G105" s="1"/>
      <c r="H105" s="2"/>
    </row>
    <row r="106" spans="1:17" s="6" customFormat="1" ht="12.75">
      <c r="A106" s="3"/>
      <c r="B106" s="4"/>
      <c r="C106" s="3"/>
      <c r="D106" s="2"/>
      <c r="E106" s="2"/>
      <c r="F106" s="1"/>
      <c r="G106" s="1"/>
      <c r="H106" s="2"/>
      <c r="I106" s="3"/>
      <c r="J106" s="5"/>
      <c r="K106" s="3"/>
      <c r="L106" s="10"/>
      <c r="M106" s="10"/>
      <c r="N106" s="10"/>
      <c r="Q106" s="3"/>
    </row>
    <row r="108" spans="4:8" ht="12.75">
      <c r="D108" s="7"/>
      <c r="E108" s="7"/>
      <c r="F108" s="1"/>
      <c r="G108" s="1"/>
      <c r="H108" s="2"/>
    </row>
    <row r="109" spans="1:17" s="6" customFormat="1" ht="12.75">
      <c r="A109" s="3"/>
      <c r="B109" s="4"/>
      <c r="C109" s="3"/>
      <c r="D109" s="2"/>
      <c r="E109" s="2"/>
      <c r="F109" s="1"/>
      <c r="G109" s="1"/>
      <c r="H109" s="2"/>
      <c r="I109" s="3"/>
      <c r="J109" s="5"/>
      <c r="K109" s="3"/>
      <c r="L109" s="10"/>
      <c r="M109" s="10"/>
      <c r="N109" s="10"/>
      <c r="Q109" s="3"/>
    </row>
    <row r="110" spans="1:17" s="6" customFormat="1" ht="12.75">
      <c r="A110" s="3"/>
      <c r="B110" s="4"/>
      <c r="C110" s="3"/>
      <c r="D110" s="2"/>
      <c r="E110" s="2"/>
      <c r="F110" s="1"/>
      <c r="G110" s="1"/>
      <c r="H110" s="2"/>
      <c r="I110" s="3"/>
      <c r="J110" s="5"/>
      <c r="K110" s="3"/>
      <c r="L110" s="10"/>
      <c r="M110" s="10"/>
      <c r="N110" s="10"/>
      <c r="Q110" s="3"/>
    </row>
    <row r="111" spans="4:10" ht="12.75">
      <c r="D111" s="2"/>
      <c r="E111" s="2"/>
      <c r="F111" s="1"/>
      <c r="G111" s="1"/>
      <c r="H111" s="2"/>
      <c r="J111" s="13"/>
    </row>
    <row r="112" spans="1:17" s="6" customFormat="1" ht="12.75">
      <c r="A112" s="3"/>
      <c r="B112" s="4"/>
      <c r="C112" s="3"/>
      <c r="D112" s="2"/>
      <c r="E112" s="2"/>
      <c r="F112" s="1"/>
      <c r="G112" s="1"/>
      <c r="H112" s="2"/>
      <c r="I112" s="3"/>
      <c r="J112" s="5"/>
      <c r="K112" s="3"/>
      <c r="L112" s="10"/>
      <c r="M112" s="10"/>
      <c r="N112" s="10"/>
      <c r="Q112" s="3"/>
    </row>
    <row r="113" spans="1:17" s="6" customFormat="1" ht="12.75">
      <c r="A113" s="3"/>
      <c r="B113" s="4"/>
      <c r="C113" s="3"/>
      <c r="D113" s="2"/>
      <c r="E113" s="2"/>
      <c r="F113" s="1"/>
      <c r="G113" s="1"/>
      <c r="H113" s="2"/>
      <c r="I113" s="3"/>
      <c r="J113" s="5"/>
      <c r="K113" s="3"/>
      <c r="L113" s="10"/>
      <c r="M113" s="10"/>
      <c r="N113" s="10"/>
      <c r="Q113" s="3"/>
    </row>
    <row r="114" spans="4:10" ht="12.75">
      <c r="D114" s="2"/>
      <c r="E114" s="2"/>
      <c r="F114" s="1"/>
      <c r="G114" s="1"/>
      <c r="H114" s="2"/>
      <c r="J114" s="13"/>
    </row>
    <row r="116" spans="4:10" ht="12.75">
      <c r="D116" s="2"/>
      <c r="E116" s="2"/>
      <c r="F116" s="1"/>
      <c r="G116" s="1"/>
      <c r="H116" s="2"/>
      <c r="J116" s="13"/>
    </row>
    <row r="117" spans="4:10" ht="12.75">
      <c r="D117" s="2"/>
      <c r="E117" s="2"/>
      <c r="F117" s="1"/>
      <c r="G117" s="1"/>
      <c r="H117" s="2"/>
      <c r="J117" s="13"/>
    </row>
    <row r="118" spans="4:10" ht="12.75">
      <c r="D118" s="2"/>
      <c r="E118" s="2"/>
      <c r="F118" s="1"/>
      <c r="G118" s="1"/>
      <c r="H118" s="2"/>
      <c r="J118" s="13"/>
    </row>
    <row r="119" spans="4:10" ht="12.75">
      <c r="D119" s="2"/>
      <c r="E119" s="2"/>
      <c r="F119" s="1"/>
      <c r="G119" s="1"/>
      <c r="H119" s="2"/>
      <c r="J119" s="13"/>
    </row>
    <row r="121" spans="4:10" ht="12.75">
      <c r="D121" s="2"/>
      <c r="E121" s="2"/>
      <c r="F121" s="1"/>
      <c r="G121" s="1"/>
      <c r="H121" s="2"/>
      <c r="J121" s="13"/>
    </row>
    <row r="122" spans="4:10" ht="12.75">
      <c r="D122" s="2"/>
      <c r="E122" s="2"/>
      <c r="F122" s="1"/>
      <c r="G122" s="1"/>
      <c r="H122" s="2"/>
      <c r="J122" s="13"/>
    </row>
    <row r="123" spans="4:10" ht="12.75">
      <c r="D123" s="2"/>
      <c r="E123" s="2"/>
      <c r="F123" s="1"/>
      <c r="G123" s="1"/>
      <c r="H123" s="2"/>
      <c r="J123" s="13"/>
    </row>
    <row r="124" spans="4:10" ht="12.75">
      <c r="D124" s="2"/>
      <c r="E124" s="2"/>
      <c r="F124" s="1"/>
      <c r="G124" s="1"/>
      <c r="H124" s="2"/>
      <c r="J124" s="13"/>
    </row>
    <row r="125" spans="4:10" ht="12.75">
      <c r="D125" s="2"/>
      <c r="E125" s="2"/>
      <c r="F125" s="1"/>
      <c r="G125" s="1"/>
      <c r="H125" s="2"/>
      <c r="J125" s="13"/>
    </row>
    <row r="126" spans="4:10" ht="12.75">
      <c r="D126" s="2"/>
      <c r="E126" s="2"/>
      <c r="F126" s="1"/>
      <c r="G126" s="1"/>
      <c r="H126" s="2"/>
      <c r="J126" s="13"/>
    </row>
    <row r="127" spans="4:10" ht="12.75">
      <c r="D127" s="2"/>
      <c r="E127" s="2"/>
      <c r="F127" s="1"/>
      <c r="G127" s="1"/>
      <c r="H127" s="2"/>
      <c r="J127" s="13"/>
    </row>
    <row r="129" spans="4:10" ht="12.75">
      <c r="D129" s="2"/>
      <c r="E129" s="2"/>
      <c r="F129" s="1"/>
      <c r="G129" s="1"/>
      <c r="H129" s="2"/>
      <c r="J129" s="13"/>
    </row>
    <row r="131" spans="4:10" ht="12.75">
      <c r="D131" s="2"/>
      <c r="E131" s="2"/>
      <c r="F131" s="1"/>
      <c r="G131" s="1"/>
      <c r="H131" s="2"/>
      <c r="J131" s="13"/>
    </row>
    <row r="132" spans="4:10" ht="12.75">
      <c r="D132" s="2"/>
      <c r="E132" s="2"/>
      <c r="F132" s="1"/>
      <c r="G132" s="1"/>
      <c r="H132" s="2"/>
      <c r="J132" s="13"/>
    </row>
    <row r="133" spans="1:13" ht="12.75">
      <c r="A133" s="12"/>
      <c r="F133" s="12"/>
      <c r="G133" s="12"/>
      <c r="H133" s="12"/>
      <c r="I133" s="12"/>
      <c r="J133" s="12"/>
      <c r="L133" s="12"/>
      <c r="M133" s="12"/>
    </row>
    <row r="134" spans="4:10" ht="12.75">
      <c r="D134" s="2"/>
      <c r="E134" s="2"/>
      <c r="F134" s="1"/>
      <c r="G134" s="1"/>
      <c r="H134" s="2"/>
      <c r="J134" s="13"/>
    </row>
    <row r="135" spans="4:10" ht="12.75">
      <c r="D135" s="2"/>
      <c r="E135" s="2"/>
      <c r="F135" s="1"/>
      <c r="G135" s="1"/>
      <c r="H135" s="2"/>
      <c r="J135" s="13"/>
    </row>
    <row r="137" spans="4:10" ht="12.75">
      <c r="D137" s="2"/>
      <c r="E137" s="2"/>
      <c r="F137" s="1"/>
      <c r="G137" s="1"/>
      <c r="H137" s="2"/>
      <c r="J137" s="13"/>
    </row>
    <row r="138" spans="4:10" ht="12.75">
      <c r="D138" s="2"/>
      <c r="E138" s="2"/>
      <c r="F138" s="1"/>
      <c r="G138" s="1"/>
      <c r="H138" s="2"/>
      <c r="J138" s="13"/>
    </row>
    <row r="139" spans="4:10" ht="12.75">
      <c r="D139" s="2"/>
      <c r="E139" s="2"/>
      <c r="F139" s="1"/>
      <c r="G139" s="1"/>
      <c r="H139" s="2"/>
      <c r="J139" s="13"/>
    </row>
    <row r="140" spans="1:13" ht="12.75">
      <c r="A140" s="12"/>
      <c r="F140" s="12"/>
      <c r="G140" s="12"/>
      <c r="H140" s="12"/>
      <c r="I140" s="12"/>
      <c r="J140" s="12"/>
      <c r="L140" s="12"/>
      <c r="M140" s="12"/>
    </row>
    <row r="141" spans="4:10" ht="12.75">
      <c r="D141" s="2"/>
      <c r="E141" s="2"/>
      <c r="F141" s="1"/>
      <c r="G141" s="1"/>
      <c r="H141" s="2"/>
      <c r="J141" s="13"/>
    </row>
    <row r="142" spans="4:10" ht="12.75">
      <c r="D142" s="2"/>
      <c r="E142" s="2"/>
      <c r="F142" s="1"/>
      <c r="G142" s="1"/>
      <c r="H142" s="2"/>
      <c r="J142" s="13"/>
    </row>
    <row r="143" spans="4:10" ht="12.75">
      <c r="D143" s="2"/>
      <c r="E143" s="2"/>
      <c r="F143" s="1"/>
      <c r="G143" s="1"/>
      <c r="H143" s="2"/>
      <c r="J143" s="13"/>
    </row>
    <row r="144" spans="4:10" ht="12.75">
      <c r="D144" s="2"/>
      <c r="E144" s="2"/>
      <c r="F144" s="1"/>
      <c r="G144" s="1"/>
      <c r="H144" s="2"/>
      <c r="J144" s="13"/>
    </row>
    <row r="146" spans="4:10" ht="12.75">
      <c r="D146" s="2"/>
      <c r="E146" s="2"/>
      <c r="F146" s="1"/>
      <c r="G146" s="1"/>
      <c r="H146" s="2"/>
      <c r="J146" s="13"/>
    </row>
    <row r="147" spans="4:10" ht="12.75">
      <c r="D147" s="2"/>
      <c r="E147" s="2"/>
      <c r="F147" s="1"/>
      <c r="G147" s="1"/>
      <c r="H147" s="2"/>
      <c r="J147" s="13"/>
    </row>
    <row r="148" spans="4:10" ht="12.75">
      <c r="D148" s="2"/>
      <c r="E148" s="2"/>
      <c r="F148" s="1"/>
      <c r="G148" s="1"/>
      <c r="H148" s="2"/>
      <c r="J148" s="13"/>
    </row>
    <row r="149" spans="4:10" ht="12.75">
      <c r="D149" s="2"/>
      <c r="E149" s="2"/>
      <c r="F149" s="1"/>
      <c r="G149" s="1"/>
      <c r="H149" s="2"/>
      <c r="J149" s="13"/>
    </row>
    <row r="150" spans="4:13" ht="12.75">
      <c r="D150" s="2"/>
      <c r="E150" s="2"/>
      <c r="F150" s="1"/>
      <c r="G150" s="1"/>
      <c r="H150" s="2"/>
      <c r="J150" s="13"/>
      <c r="M150" s="12"/>
    </row>
    <row r="152" spans="4:10" ht="12.75">
      <c r="D152" s="2"/>
      <c r="E152" s="2"/>
      <c r="F152" s="1"/>
      <c r="G152" s="1"/>
      <c r="H152" s="2"/>
      <c r="J152" s="13"/>
    </row>
    <row r="153" spans="4:10" ht="12.75">
      <c r="D153" s="2"/>
      <c r="E153" s="2"/>
      <c r="F153" s="1"/>
      <c r="G153" s="1"/>
      <c r="H153" s="2"/>
      <c r="J153" s="13"/>
    </row>
    <row r="154" spans="4:10" ht="12.75">
      <c r="D154" s="2"/>
      <c r="E154" s="2"/>
      <c r="F154" s="1"/>
      <c r="G154" s="1"/>
      <c r="H154" s="2"/>
      <c r="J154" s="13"/>
    </row>
    <row r="155" spans="4:10" ht="12.75">
      <c r="D155" s="2"/>
      <c r="E155" s="2"/>
      <c r="F155" s="1"/>
      <c r="G155" s="1"/>
      <c r="H155" s="2"/>
      <c r="J155" s="13"/>
    </row>
    <row r="156" spans="4:10" ht="12.75">
      <c r="D156" s="2"/>
      <c r="E156" s="2"/>
      <c r="F156" s="1"/>
      <c r="G156" s="1"/>
      <c r="H156" s="2"/>
      <c r="J156" s="13"/>
    </row>
    <row r="157" spans="4:10" ht="12.75">
      <c r="D157" s="2"/>
      <c r="E157" s="2"/>
      <c r="F157" s="1"/>
      <c r="G157" s="1"/>
      <c r="H157" s="2"/>
      <c r="J157" s="13"/>
    </row>
    <row r="159" spans="4:13" ht="12.75">
      <c r="D159" s="2"/>
      <c r="E159" s="2"/>
      <c r="F159" s="1"/>
      <c r="G159" s="1"/>
      <c r="H159" s="2"/>
      <c r="J159" s="13"/>
      <c r="M159" s="12"/>
    </row>
    <row r="161" spans="4:10" ht="12.75">
      <c r="D161" s="2"/>
      <c r="E161" s="2"/>
      <c r="F161" s="1"/>
      <c r="G161" s="1"/>
      <c r="H161" s="2"/>
      <c r="J161" s="13"/>
    </row>
    <row r="162" spans="4:10" ht="12.75">
      <c r="D162" s="2"/>
      <c r="E162" s="2"/>
      <c r="F162" s="1"/>
      <c r="G162" s="1"/>
      <c r="H162" s="2"/>
      <c r="J162" s="13"/>
    </row>
    <row r="163" spans="4:10" ht="12.75">
      <c r="D163" s="2"/>
      <c r="E163" s="2"/>
      <c r="F163" s="1"/>
      <c r="G163" s="1"/>
      <c r="H163" s="2"/>
      <c r="J163" s="13"/>
    </row>
    <row r="164" spans="4:10" ht="12.75">
      <c r="D164" s="2"/>
      <c r="E164" s="2"/>
      <c r="F164" s="1"/>
      <c r="G164" s="1"/>
      <c r="H164" s="2"/>
      <c r="J164" s="13"/>
    </row>
    <row r="165" spans="4:10" ht="12.75">
      <c r="D165" s="2"/>
      <c r="E165" s="2"/>
      <c r="F165" s="1"/>
      <c r="G165" s="1"/>
      <c r="H165" s="2"/>
      <c r="J165" s="13"/>
    </row>
  </sheetData>
  <sheetProtection/>
  <mergeCells count="4">
    <mergeCell ref="B32:N32"/>
    <mergeCell ref="C1:E1"/>
    <mergeCell ref="C2:E2"/>
    <mergeCell ref="B60:N60"/>
  </mergeCells>
  <printOptions gridLines="1" horizontalCentered="1" verticalCentered="1"/>
  <pageMargins left="0" right="0" top="0.5511811023622047" bottom="0.1968503937007874" header="0" footer="0"/>
  <pageSetup horizontalDpi="360" verticalDpi="360" orientation="portrait" paperSize="9" scale="80" r:id="rId1"/>
  <headerFooter alignWithMargins="0">
    <oddHeader>&amp;C&amp;"Monotype Corsiva,Normal"&amp;20AQUITAINE BOWLING ASSOCIATION
SAISON 2016
</oddHeader>
    <oddFooter xml:space="preserve">&amp;C&amp;D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8" sqref="A8:M9"/>
    </sheetView>
  </sheetViews>
  <sheetFormatPr defaultColWidth="4.7109375" defaultRowHeight="12.75"/>
  <cols>
    <col min="1" max="1" width="4.8515625" style="8" bestFit="1" customWidth="1"/>
    <col min="2" max="2" width="22.8515625" style="29" bestFit="1" customWidth="1"/>
    <col min="3" max="3" width="13.140625" style="30" bestFit="1" customWidth="1"/>
    <col min="4" max="4" width="6.8515625" style="30" bestFit="1" customWidth="1"/>
    <col min="5" max="5" width="5.140625" style="30" bestFit="1" customWidth="1"/>
    <col min="6" max="6" width="5.28125" style="30" bestFit="1" customWidth="1"/>
    <col min="7" max="7" width="6.421875" style="30" bestFit="1" customWidth="1"/>
    <col min="8" max="8" width="5.28125" style="30" bestFit="1" customWidth="1"/>
    <col min="9" max="9" width="8.00390625" style="30" bestFit="1" customWidth="1"/>
    <col min="10" max="10" width="7.8515625" style="30" bestFit="1" customWidth="1"/>
    <col min="11" max="11" width="11.421875" style="30" bestFit="1" customWidth="1"/>
    <col min="12" max="12" width="8.28125" style="30" bestFit="1" customWidth="1"/>
    <col min="13" max="13" width="8.57421875" style="31" bestFit="1" customWidth="1"/>
    <col min="14" max="14" width="4.8515625" style="8" bestFit="1" customWidth="1"/>
    <col min="15" max="15" width="4.7109375" style="0" customWidth="1"/>
    <col min="16" max="17" width="4.7109375" style="30" customWidth="1"/>
    <col min="18" max="16384" width="4.7109375" style="29" customWidth="1"/>
  </cols>
  <sheetData>
    <row r="1" spans="1:17" s="9" customFormat="1" ht="54.75" customHeight="1">
      <c r="A1" s="170" t="s">
        <v>4</v>
      </c>
      <c r="L1" s="8"/>
      <c r="M1" s="28"/>
      <c r="N1" s="171" t="s">
        <v>26</v>
      </c>
      <c r="P1" s="8"/>
      <c r="Q1" s="8"/>
    </row>
    <row r="2" spans="1:17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36"/>
      <c r="M2" s="38"/>
      <c r="N2" s="171"/>
      <c r="P2" s="32"/>
      <c r="Q2" s="32"/>
    </row>
    <row r="3" spans="1:17" s="37" customFormat="1" ht="15.75">
      <c r="A3" s="170"/>
      <c r="B3" s="36"/>
      <c r="C3" s="33"/>
      <c r="D3" s="32"/>
      <c r="E3" s="32"/>
      <c r="F3" s="32"/>
      <c r="G3" s="32"/>
      <c r="H3" s="32"/>
      <c r="I3" s="32"/>
      <c r="J3" s="29"/>
      <c r="K3" s="34"/>
      <c r="L3" s="36"/>
      <c r="M3" s="38"/>
      <c r="N3" s="171"/>
      <c r="P3" s="32"/>
      <c r="Q3" s="32"/>
    </row>
    <row r="4" spans="1:16" s="39" customFormat="1" ht="15.75">
      <c r="A4" s="36">
        <v>1</v>
      </c>
      <c r="B4" s="39" t="s">
        <v>18</v>
      </c>
      <c r="C4" s="112">
        <v>42743</v>
      </c>
      <c r="D4" s="32">
        <v>10</v>
      </c>
      <c r="E4" s="32">
        <v>141</v>
      </c>
      <c r="F4" s="32">
        <v>149</v>
      </c>
      <c r="G4" s="32">
        <v>130</v>
      </c>
      <c r="H4" s="32"/>
      <c r="I4" s="32">
        <f>+E4+F4+G4</f>
        <v>420</v>
      </c>
      <c r="J4" s="32">
        <v>3</v>
      </c>
      <c r="K4" s="34">
        <f>+I4/J4</f>
        <v>140</v>
      </c>
      <c r="L4" s="142">
        <f>+I4</f>
        <v>420</v>
      </c>
      <c r="M4" s="143">
        <f>+L4/3</f>
        <v>140</v>
      </c>
      <c r="N4" s="36">
        <v>1</v>
      </c>
      <c r="O4" s="36"/>
      <c r="P4" s="36"/>
    </row>
    <row r="5" spans="1:16" s="39" customFormat="1" ht="15.75">
      <c r="A5"/>
      <c r="B5" s="37" t="s">
        <v>95</v>
      </c>
      <c r="C5"/>
      <c r="D5" s="32"/>
      <c r="E5" s="32"/>
      <c r="F5" s="32"/>
      <c r="G5" s="32"/>
      <c r="H5" s="32"/>
      <c r="I5"/>
      <c r="J5"/>
      <c r="K5"/>
      <c r="L5"/>
      <c r="M5"/>
      <c r="N5"/>
      <c r="O5" s="36"/>
      <c r="P5" s="36"/>
    </row>
    <row r="6" ht="12.75">
      <c r="B6" s="146" t="s">
        <v>97</v>
      </c>
    </row>
    <row r="7" ht="12.75"/>
    <row r="8" spans="1:11" ht="15.75">
      <c r="A8" s="36">
        <v>1</v>
      </c>
      <c r="B8" s="39" t="s">
        <v>18</v>
      </c>
      <c r="C8" s="112">
        <v>42757</v>
      </c>
      <c r="D8" s="32">
        <v>19</v>
      </c>
      <c r="E8" s="32">
        <v>162</v>
      </c>
      <c r="F8" s="32">
        <v>111</v>
      </c>
      <c r="G8" s="32">
        <v>175</v>
      </c>
      <c r="H8" s="32">
        <v>144</v>
      </c>
      <c r="I8" s="32">
        <f>+H8+E8+F8+G8</f>
        <v>592</v>
      </c>
      <c r="J8" s="32">
        <v>4</v>
      </c>
      <c r="K8" s="34">
        <f>+I8/J8</f>
        <v>148</v>
      </c>
    </row>
    <row r="9" spans="2:13" ht="15">
      <c r="B9" s="37" t="s">
        <v>106</v>
      </c>
      <c r="D9" s="32">
        <v>10</v>
      </c>
      <c r="E9" s="32">
        <v>155</v>
      </c>
      <c r="F9" s="32">
        <v>146</v>
      </c>
      <c r="G9" s="32">
        <v>91</v>
      </c>
      <c r="H9" s="32">
        <v>108</v>
      </c>
      <c r="I9" s="32">
        <f>+H9+E9+F9+G9</f>
        <v>500</v>
      </c>
      <c r="J9" s="32">
        <v>4</v>
      </c>
      <c r="K9" s="34">
        <f>+I9/J9</f>
        <v>125</v>
      </c>
      <c r="L9" s="142">
        <f>+I9+I8</f>
        <v>1092</v>
      </c>
      <c r="M9" s="143">
        <f>+L9/8</f>
        <v>136.5</v>
      </c>
    </row>
    <row r="10" ht="12.75"/>
    <row r="11" ht="12.75"/>
    <row r="12" ht="12.75"/>
    <row r="13" ht="12.75"/>
    <row r="14" ht="12.75"/>
    <row r="15" ht="12.75"/>
    <row r="16" ht="12.75"/>
    <row r="17" ht="12.75"/>
    <row r="18" spans="1:17" ht="18">
      <c r="A18" s="36"/>
      <c r="B18" s="37"/>
      <c r="C18" s="33"/>
      <c r="D18" s="21"/>
      <c r="E18" s="32"/>
      <c r="F18" s="32"/>
      <c r="G18" s="32"/>
      <c r="H18" s="32"/>
      <c r="I18" s="32"/>
      <c r="J18"/>
      <c r="K18"/>
      <c r="L18"/>
      <c r="M18" s="8"/>
      <c r="N18"/>
      <c r="O18" s="30"/>
      <c r="Q18" s="29"/>
    </row>
    <row r="19" spans="1:17" ht="18">
      <c r="A19" s="36"/>
      <c r="B19" s="37"/>
      <c r="C19" s="33"/>
      <c r="D19" s="21"/>
      <c r="E19" s="32"/>
      <c r="F19" s="32"/>
      <c r="G19" s="42"/>
      <c r="H19" s="32"/>
      <c r="I19" s="32"/>
      <c r="J19"/>
      <c r="K19"/>
      <c r="L19"/>
      <c r="M19" s="8"/>
      <c r="N19"/>
      <c r="O19" s="30"/>
      <c r="Q19" s="29"/>
    </row>
    <row r="20" spans="1:17" ht="18">
      <c r="A20" s="36"/>
      <c r="B20" s="37"/>
      <c r="C20" s="33"/>
      <c r="D20" s="21"/>
      <c r="E20" s="32"/>
      <c r="F20" s="32"/>
      <c r="G20" s="42"/>
      <c r="H20" s="32"/>
      <c r="I20" s="32"/>
      <c r="J20"/>
      <c r="K20"/>
      <c r="L20"/>
      <c r="M20" s="29"/>
      <c r="N20"/>
      <c r="O20" s="30"/>
      <c r="Q20" s="29"/>
    </row>
    <row r="21" spans="1:17" ht="18">
      <c r="A21" s="36"/>
      <c r="B21" s="37"/>
      <c r="C21" s="33"/>
      <c r="D21" s="21"/>
      <c r="E21" s="32"/>
      <c r="F21" s="32"/>
      <c r="G21" s="42"/>
      <c r="H21" s="32"/>
      <c r="I21" s="32"/>
      <c r="J21"/>
      <c r="K21"/>
      <c r="L21"/>
      <c r="M21" s="8"/>
      <c r="N21"/>
      <c r="O21" s="30"/>
      <c r="Q21" s="29"/>
    </row>
    <row r="22" spans="1:16" s="105" customFormat="1" ht="11.25">
      <c r="A22" s="16"/>
      <c r="B22" s="99"/>
      <c r="C22" s="100"/>
      <c r="D22" s="101"/>
      <c r="E22" s="101"/>
      <c r="F22" s="101"/>
      <c r="G22" s="101"/>
      <c r="H22" s="101"/>
      <c r="I22" s="101"/>
      <c r="J22" s="104"/>
      <c r="K22" s="16"/>
      <c r="L22" s="25"/>
      <c r="M22" s="16"/>
      <c r="O22" s="16"/>
      <c r="P22" s="16"/>
    </row>
    <row r="23" spans="1:17" ht="15.75">
      <c r="A23" s="36">
        <f>SUM(A4:A22)</f>
        <v>2</v>
      </c>
      <c r="B23" s="37"/>
      <c r="C23" s="36" t="s">
        <v>4</v>
      </c>
      <c r="D23" s="36"/>
      <c r="E23" s="36"/>
      <c r="F23" s="36"/>
      <c r="G23" s="36"/>
      <c r="H23" s="36"/>
      <c r="I23" s="36">
        <f>SUM(I4:I22)</f>
        <v>1512</v>
      </c>
      <c r="J23" s="145">
        <f>SUM(J4:J20)</f>
        <v>11</v>
      </c>
      <c r="K23" s="34">
        <f>+I23/J23</f>
        <v>137.45454545454547</v>
      </c>
      <c r="L23" s="34"/>
      <c r="M23" s="36"/>
      <c r="N23"/>
      <c r="O23" s="30"/>
      <c r="Q23" s="29"/>
    </row>
    <row r="24" spans="1:13" ht="15.75">
      <c r="A24" s="36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4"/>
    </row>
    <row r="25" spans="1:13" ht="15.75">
      <c r="A25" s="36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4"/>
    </row>
    <row r="26" spans="1:13" ht="15.75">
      <c r="A26" s="36"/>
      <c r="B26" s="37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4"/>
    </row>
    <row r="27" spans="1:13" ht="15.75">
      <c r="A27" s="36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4"/>
    </row>
    <row r="28" spans="1:13" ht="15.75">
      <c r="A28" s="36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4"/>
    </row>
    <row r="29" spans="1:13" ht="15.75">
      <c r="A29" s="36"/>
      <c r="B29" s="37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4"/>
    </row>
    <row r="30" spans="1:13" ht="15.75">
      <c r="A30" s="36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4"/>
    </row>
    <row r="31" spans="1:13" ht="15.75">
      <c r="A31" s="36"/>
      <c r="B31" s="37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4"/>
    </row>
    <row r="32" spans="1:13" ht="15.75">
      <c r="A32" s="36"/>
      <c r="B32" s="37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4"/>
    </row>
    <row r="33" spans="1:13" ht="15.75">
      <c r="A33" s="36"/>
      <c r="B33" s="3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4"/>
    </row>
    <row r="34" spans="1:13" ht="15.75">
      <c r="A34" s="36"/>
      <c r="B34" s="37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4"/>
    </row>
    <row r="35" spans="2:17" s="8" customFormat="1" ht="15.75">
      <c r="B35" s="37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4"/>
      <c r="O35"/>
      <c r="P35" s="30"/>
      <c r="Q35" s="30"/>
    </row>
    <row r="36" spans="2:17" s="8" customFormat="1" ht="15.75"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4"/>
      <c r="O36"/>
      <c r="P36" s="30"/>
      <c r="Q36" s="30"/>
    </row>
    <row r="37" spans="2:17" s="8" customFormat="1" ht="15.75">
      <c r="B37" s="37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4"/>
      <c r="O37"/>
      <c r="P37" s="30"/>
      <c r="Q37" s="30"/>
    </row>
    <row r="38" spans="2:17" s="8" customFormat="1" ht="15.75"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4"/>
      <c r="O38"/>
      <c r="P38" s="30"/>
      <c r="Q38" s="30"/>
    </row>
    <row r="39" spans="2:17" s="8" customFormat="1" ht="15.75">
      <c r="B39" s="3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4"/>
      <c r="O39"/>
      <c r="P39" s="30"/>
      <c r="Q39" s="30"/>
    </row>
    <row r="40" spans="2:17" s="8" customFormat="1" ht="15.75"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4"/>
      <c r="O40"/>
      <c r="P40" s="30"/>
      <c r="Q40" s="30"/>
    </row>
    <row r="41" spans="2:17" s="8" customFormat="1" ht="15.75">
      <c r="B41" s="3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4"/>
      <c r="O41"/>
      <c r="P41" s="30"/>
      <c r="Q41" s="30"/>
    </row>
    <row r="42" spans="2:17" s="8" customFormat="1" ht="15.75"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4"/>
      <c r="O42"/>
      <c r="P42" s="30"/>
      <c r="Q42" s="30"/>
    </row>
    <row r="43" spans="2:17" s="8" customFormat="1" ht="15.75">
      <c r="B43" s="3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4"/>
      <c r="O43"/>
      <c r="P43" s="30"/>
      <c r="Q43" s="30"/>
    </row>
    <row r="44" spans="2:17" s="8" customFormat="1" ht="15.75">
      <c r="B44" s="3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4"/>
      <c r="O44"/>
      <c r="P44" s="30"/>
      <c r="Q44" s="30"/>
    </row>
    <row r="45" spans="2:17" s="8" customFormat="1" ht="15.75">
      <c r="B45" s="3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4"/>
      <c r="O45"/>
      <c r="P45" s="30"/>
      <c r="Q45" s="30"/>
    </row>
  </sheetData>
  <sheetProtection/>
  <mergeCells count="2">
    <mergeCell ref="A1:A3"/>
    <mergeCell ref="N1:N3"/>
  </mergeCells>
  <conditionalFormatting sqref="E18:H65536 E1:H5 E8:H9">
    <cfRule type="cellIs" priority="110" dxfId="2" operator="greaterThan" stopIfTrue="1">
      <formula>199</formula>
    </cfRule>
    <cfRule type="cellIs" priority="111" dxfId="0" operator="greaterThan" stopIfTrue="1">
      <formula>199</formula>
    </cfRule>
    <cfRule type="cellIs" priority="112" dxfId="0" operator="greaterThan" stopIfTrue="1">
      <formula>199</formula>
    </cfRule>
  </conditionalFormatting>
  <conditionalFormatting sqref="E18:H22 D4:H5 D8:H9 J4 J8">
    <cfRule type="cellIs" priority="107" dxfId="2" operator="greaterThan" stopIfTrue="1">
      <formula>199</formula>
    </cfRule>
    <cfRule type="cellIs" priority="108" dxfId="0" operator="greaterThan" stopIfTrue="1">
      <formula>199</formula>
    </cfRule>
    <cfRule type="cellIs" priority="109" dxfId="2" operator="greaterThan" stopIfTrue="1">
      <formula>199</formula>
    </cfRule>
  </conditionalFormatting>
  <conditionalFormatting sqref="E18:H22 E4:H5 E8:H9">
    <cfRule type="cellIs" priority="106" dxfId="0" operator="greaterThan" stopIfTrue="1">
      <formula>199</formula>
    </cfRule>
  </conditionalFormatting>
  <conditionalFormatting sqref="E18:G22 E4:H5 E8:H9">
    <cfRule type="cellIs" priority="105" dxfId="9" operator="greaterThan" stopIfTrue="1">
      <formula>199</formula>
    </cfRule>
  </conditionalFormatting>
  <conditionalFormatting sqref="E18:H20 E4:H5 E8:H9">
    <cfRule type="cellIs" priority="104" dxfId="2" operator="greaterThan" stopIfTrue="1">
      <formula>199</formula>
    </cfRule>
  </conditionalFormatting>
  <conditionalFormatting sqref="G5">
    <cfRule type="cellIs" priority="73" dxfId="0" operator="greaterThan" stopIfTrue="1">
      <formula>199</formula>
    </cfRule>
    <cfRule type="cellIs" priority="74" dxfId="0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L4" sqref="L4:M4"/>
    </sheetView>
  </sheetViews>
  <sheetFormatPr defaultColWidth="11.421875" defaultRowHeight="12.75"/>
  <cols>
    <col min="1" max="1" width="2.8515625" style="17" bestFit="1" customWidth="1"/>
    <col min="2" max="2" width="20.00390625" style="18" bestFit="1" customWidth="1"/>
    <col min="3" max="3" width="13.421875" style="19" bestFit="1" customWidth="1"/>
    <col min="4" max="4" width="6.7109375" style="19" bestFit="1" customWidth="1"/>
    <col min="5" max="7" width="5.140625" style="19" bestFit="1" customWidth="1"/>
    <col min="8" max="8" width="6.00390625" style="19" customWidth="1"/>
    <col min="9" max="9" width="9.140625" style="19" customWidth="1"/>
    <col min="10" max="10" width="9.28125" style="19" customWidth="1"/>
    <col min="11" max="11" width="13.57421875" style="19" customWidth="1"/>
    <col min="12" max="12" width="9.421875" style="19" customWidth="1"/>
    <col min="13" max="13" width="11.421875" style="20" customWidth="1"/>
    <col min="14" max="14" width="6.42187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70" t="s">
        <v>4</v>
      </c>
      <c r="C1" s="8"/>
      <c r="L1" s="8"/>
      <c r="M1" s="28"/>
      <c r="N1" s="171" t="s">
        <v>26</v>
      </c>
      <c r="P1" s="8"/>
      <c r="Q1" s="8"/>
    </row>
    <row r="2" spans="1:17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36"/>
      <c r="M2" s="38"/>
      <c r="N2" s="171"/>
      <c r="P2" s="32"/>
      <c r="Q2" s="32"/>
    </row>
    <row r="3" spans="1:16" s="24" customFormat="1" ht="18">
      <c r="A3" s="36">
        <v>1</v>
      </c>
      <c r="B3" s="39" t="s">
        <v>18</v>
      </c>
      <c r="C3" s="112">
        <v>42652</v>
      </c>
      <c r="D3" s="32"/>
      <c r="E3" s="32">
        <v>127</v>
      </c>
      <c r="F3" s="32">
        <v>146</v>
      </c>
      <c r="G3" s="32">
        <v>169</v>
      </c>
      <c r="H3"/>
      <c r="I3" s="32">
        <f>+H3+E3+F3+G3</f>
        <v>442</v>
      </c>
      <c r="J3" s="32">
        <v>3</v>
      </c>
      <c r="K3" s="34">
        <f>+I3/J3</f>
        <v>147.33333333333334</v>
      </c>
      <c r="L3"/>
      <c r="M3"/>
      <c r="N3"/>
      <c r="O3" s="21"/>
      <c r="P3" s="21"/>
    </row>
    <row r="4" spans="1:16" s="24" customFormat="1" ht="18">
      <c r="A4"/>
      <c r="B4"/>
      <c r="C4"/>
      <c r="D4" s="32"/>
      <c r="E4" s="32">
        <v>129</v>
      </c>
      <c r="F4" s="32">
        <v>146</v>
      </c>
      <c r="G4" s="32">
        <v>144</v>
      </c>
      <c r="H4"/>
      <c r="I4" s="32">
        <f>+H4+E4+F4+G4</f>
        <v>419</v>
      </c>
      <c r="J4" s="32">
        <v>3</v>
      </c>
      <c r="K4" s="34">
        <f>+I4/J4</f>
        <v>139.66666666666666</v>
      </c>
      <c r="L4" s="142">
        <f>+I4+I3</f>
        <v>861</v>
      </c>
      <c r="M4" s="143">
        <f>+L4/6</f>
        <v>143.5</v>
      </c>
      <c r="N4" s="36">
        <v>1</v>
      </c>
      <c r="O4" s="21"/>
      <c r="P4" s="21"/>
    </row>
    <row r="5" spans="1:16" s="24" customFormat="1" ht="18">
      <c r="A5" s="36"/>
      <c r="B5" s="37"/>
      <c r="C5" s="33"/>
      <c r="D5" s="32"/>
      <c r="E5" s="32"/>
      <c r="F5" s="32"/>
      <c r="G5" s="32"/>
      <c r="H5" s="32"/>
      <c r="I5" s="32"/>
      <c r="J5"/>
      <c r="K5"/>
      <c r="L5"/>
      <c r="M5" s="36"/>
      <c r="N5" s="23"/>
      <c r="O5" s="21"/>
      <c r="P5" s="21"/>
    </row>
    <row r="6" ht="12.75"/>
    <row r="7" ht="12.75"/>
    <row r="8" ht="12.75"/>
    <row r="9" spans="1:16" s="99" customFormat="1" ht="11.25">
      <c r="A9" s="16"/>
      <c r="C9" s="100"/>
      <c r="D9" s="101"/>
      <c r="E9" s="101"/>
      <c r="F9" s="101"/>
      <c r="G9" s="101"/>
      <c r="H9" s="101"/>
      <c r="I9" s="101"/>
      <c r="J9" s="104"/>
      <c r="K9" s="16"/>
      <c r="L9" s="25"/>
      <c r="M9" s="16"/>
      <c r="N9" s="16"/>
      <c r="O9" s="101"/>
      <c r="P9" s="101"/>
    </row>
    <row r="10" spans="1:16" s="24" customFormat="1" ht="18">
      <c r="A10" s="23">
        <f>SUM(A3:A9)</f>
        <v>1</v>
      </c>
      <c r="C10" s="23" t="s">
        <v>4</v>
      </c>
      <c r="D10" s="23"/>
      <c r="E10" s="23"/>
      <c r="F10" s="23"/>
      <c r="G10" s="23"/>
      <c r="H10" s="23"/>
      <c r="I10" s="23">
        <f>SUM(I3:I9)</f>
        <v>861</v>
      </c>
      <c r="J10" s="65">
        <f>SUM(J3:J9)</f>
        <v>6</v>
      </c>
      <c r="K10" s="23">
        <f>SUM(M3:M9)</f>
        <v>143.5</v>
      </c>
      <c r="L10" s="22"/>
      <c r="N10" s="23"/>
      <c r="O10" s="21"/>
      <c r="P10" s="21"/>
    </row>
    <row r="11" spans="1:17" s="24" customFormat="1" ht="18">
      <c r="A11" s="23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23"/>
      <c r="O11" s="23"/>
      <c r="P11" s="21"/>
      <c r="Q11" s="21"/>
    </row>
    <row r="12" spans="1:17" s="24" customFormat="1" ht="18">
      <c r="A12" s="23"/>
      <c r="C12" s="23"/>
      <c r="D12" s="21"/>
      <c r="E12" s="21"/>
      <c r="F12" s="21"/>
      <c r="G12" s="21"/>
      <c r="H12" s="21"/>
      <c r="I12" s="23"/>
      <c r="J12" s="23"/>
      <c r="K12" s="27"/>
      <c r="L12" s="21"/>
      <c r="M12" s="22"/>
      <c r="N12" s="23"/>
      <c r="O12" s="23"/>
      <c r="P12" s="21"/>
      <c r="Q12" s="21"/>
    </row>
    <row r="13" spans="1:17" s="24" customFormat="1" ht="18">
      <c r="A13" s="2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3"/>
      <c r="O13" s="23"/>
      <c r="P13" s="21"/>
      <c r="Q13" s="21"/>
    </row>
    <row r="14" spans="1:17" s="24" customFormat="1" ht="18">
      <c r="A14" s="23"/>
      <c r="C14" s="21"/>
      <c r="D14" s="21"/>
      <c r="E14" s="21"/>
      <c r="F14" s="21"/>
      <c r="G14" s="21"/>
      <c r="H14" s="21"/>
      <c r="I14" s="23"/>
      <c r="J14" s="23"/>
      <c r="K14" s="27"/>
      <c r="L14" s="21"/>
      <c r="M14" s="22"/>
      <c r="N14" s="23"/>
      <c r="O14" s="23"/>
      <c r="P14" s="21"/>
      <c r="Q14" s="21"/>
    </row>
    <row r="15" spans="1:17" s="24" customFormat="1" ht="18">
      <c r="A15" s="2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23"/>
      <c r="O15" s="23"/>
      <c r="P15" s="21"/>
      <c r="Q15" s="21"/>
    </row>
    <row r="16" spans="1:17" s="24" customFormat="1" ht="18">
      <c r="A16" s="2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3"/>
      <c r="O16" s="23"/>
      <c r="P16" s="21"/>
      <c r="Q16" s="21"/>
    </row>
    <row r="17" spans="1:17" s="24" customFormat="1" ht="18">
      <c r="A17" s="2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23"/>
      <c r="O17" s="23"/>
      <c r="P17" s="21"/>
      <c r="Q17" s="21"/>
    </row>
    <row r="18" spans="1:17" s="24" customFormat="1" ht="18">
      <c r="A18" s="23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23"/>
      <c r="O18" s="23"/>
      <c r="P18" s="21"/>
      <c r="Q18" s="21"/>
    </row>
    <row r="19" spans="1:17" s="24" customFormat="1" ht="18">
      <c r="A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23"/>
      <c r="O19" s="23"/>
      <c r="P19" s="21"/>
      <c r="Q19" s="21"/>
    </row>
    <row r="20" spans="1:17" s="24" customFormat="1" ht="18">
      <c r="A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23"/>
      <c r="O20" s="23"/>
      <c r="P20" s="21"/>
      <c r="Q20" s="21"/>
    </row>
    <row r="21" spans="1:17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23"/>
      <c r="O21" s="23"/>
      <c r="P21" s="21"/>
      <c r="Q21" s="21"/>
    </row>
    <row r="22" spans="1:17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23"/>
      <c r="O22" s="23"/>
      <c r="P22" s="21"/>
      <c r="Q22" s="21"/>
    </row>
    <row r="23" spans="1:17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23"/>
      <c r="O23" s="23"/>
      <c r="P23" s="21"/>
      <c r="Q23" s="21"/>
    </row>
    <row r="24" spans="1:17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23"/>
      <c r="O24" s="23"/>
      <c r="P24" s="21"/>
      <c r="Q24" s="21"/>
    </row>
    <row r="25" spans="1:17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23"/>
      <c r="O25" s="23"/>
      <c r="P25" s="21"/>
      <c r="Q25" s="21"/>
    </row>
    <row r="26" spans="1:17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23"/>
      <c r="O26" s="23"/>
      <c r="P26" s="21"/>
      <c r="Q26" s="21"/>
    </row>
    <row r="27" spans="1:17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3"/>
      <c r="O27" s="23"/>
      <c r="P27" s="21"/>
      <c r="Q27" s="21"/>
    </row>
    <row r="28" spans="1:17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3"/>
      <c r="O28" s="23"/>
      <c r="P28" s="21"/>
      <c r="Q28" s="21"/>
    </row>
    <row r="29" spans="1:17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23"/>
      <c r="O29" s="23"/>
      <c r="P29" s="21"/>
      <c r="Q29" s="21"/>
    </row>
    <row r="30" spans="1:17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  <c r="N30" s="23"/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23"/>
      <c r="O31" s="23"/>
      <c r="P31" s="21"/>
      <c r="Q31" s="21"/>
    </row>
    <row r="32" spans="1:17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  <c r="N38" s="23"/>
      <c r="O38" s="23"/>
      <c r="P38" s="21"/>
      <c r="Q38" s="21"/>
    </row>
    <row r="39" spans="1:17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3"/>
      <c r="O39" s="23"/>
      <c r="P39" s="21"/>
      <c r="Q39" s="21"/>
    </row>
    <row r="40" spans="1:17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23"/>
      <c r="O40" s="23"/>
      <c r="P40" s="21"/>
      <c r="Q40" s="21"/>
    </row>
    <row r="41" spans="1:17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23"/>
      <c r="O41" s="23"/>
      <c r="P41" s="21"/>
      <c r="Q41" s="21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/>
      <c r="N42" s="23"/>
      <c r="O42" s="23"/>
      <c r="P42" s="21"/>
      <c r="Q42" s="21"/>
    </row>
    <row r="43" spans="1:17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N43" s="23"/>
      <c r="O43" s="23"/>
      <c r="P43" s="21"/>
      <c r="Q43" s="21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3"/>
      <c r="O45" s="23"/>
      <c r="P45" s="21"/>
      <c r="Q45" s="21"/>
    </row>
    <row r="46" spans="1:17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  <c r="N46" s="23"/>
      <c r="O46" s="23"/>
      <c r="P46" s="21"/>
      <c r="Q46" s="21"/>
    </row>
    <row r="47" spans="1:17" s="26" customFormat="1" ht="18">
      <c r="A47" s="23"/>
      <c r="B47" s="24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/>
      <c r="N47" s="23"/>
      <c r="O47" s="23"/>
      <c r="P47" s="23"/>
      <c r="Q47" s="23"/>
    </row>
    <row r="48" spans="1:17" s="26" customFormat="1" ht="18">
      <c r="A48" s="23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  <c r="N48" s="23"/>
      <c r="O48" s="23"/>
      <c r="P48" s="23"/>
      <c r="Q48" s="23"/>
    </row>
    <row r="49" spans="1:17" s="26" customFormat="1" ht="18">
      <c r="A49" s="23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  <c r="N49" s="23"/>
      <c r="O49" s="23"/>
      <c r="P49" s="23"/>
      <c r="Q49" s="23"/>
    </row>
    <row r="50" spans="1:17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2"/>
      <c r="N50" s="23"/>
      <c r="O50" s="23"/>
      <c r="P50" s="21"/>
      <c r="Q50" s="21"/>
    </row>
    <row r="51" spans="1:17" s="26" customFormat="1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  <c r="N51" s="23"/>
      <c r="O51" s="23"/>
      <c r="P51" s="23"/>
      <c r="Q51" s="23"/>
    </row>
    <row r="52" spans="1:17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2"/>
      <c r="N52" s="23"/>
      <c r="O52" s="23"/>
      <c r="P52" s="21"/>
      <c r="Q52" s="21"/>
    </row>
    <row r="53" spans="1:17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  <c r="N53" s="23"/>
      <c r="O53" s="23"/>
      <c r="P53" s="21"/>
      <c r="Q53" s="21"/>
    </row>
    <row r="54" spans="1:17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2"/>
      <c r="N54" s="23"/>
      <c r="O54" s="23"/>
      <c r="P54" s="21"/>
      <c r="Q54" s="21"/>
    </row>
    <row r="55" spans="1:17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2"/>
      <c r="N55" s="23"/>
      <c r="O55" s="23"/>
      <c r="P55" s="21"/>
      <c r="Q55" s="21"/>
    </row>
    <row r="56" spans="1:17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2"/>
      <c r="N56" s="23"/>
      <c r="O56" s="23"/>
      <c r="P56" s="21"/>
      <c r="Q56" s="21"/>
    </row>
    <row r="57" spans="1:17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2"/>
      <c r="N57" s="23"/>
      <c r="O57" s="23"/>
      <c r="P57" s="21"/>
      <c r="Q57" s="21"/>
    </row>
    <row r="58" spans="1:17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2"/>
      <c r="N58" s="23"/>
      <c r="O58" s="23"/>
      <c r="P58" s="21"/>
      <c r="Q58" s="21"/>
    </row>
    <row r="59" spans="1:13" ht="18">
      <c r="A59" s="23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2"/>
    </row>
    <row r="60" spans="1:13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</sheetData>
  <sheetProtection/>
  <mergeCells count="2">
    <mergeCell ref="A1:A2"/>
    <mergeCell ref="N1:N2"/>
  </mergeCells>
  <conditionalFormatting sqref="E3:H5 E9:H9">
    <cfRule type="cellIs" priority="180" dxfId="0" operator="greaterThan" stopIfTrue="1">
      <formula>199</formula>
    </cfRule>
  </conditionalFormatting>
  <conditionalFormatting sqref="E3:G5 E9:G9">
    <cfRule type="cellIs" priority="181" dxfId="9" operator="greaterThan" stopIfTrue="1">
      <formula>199</formula>
    </cfRule>
  </conditionalFormatting>
  <conditionalFormatting sqref="J3:J4 E3:H5 E9:H9 D3:G4">
    <cfRule type="cellIs" priority="174" dxfId="2" operator="greaterThan" stopIfTrue="1">
      <formula>199</formula>
    </cfRule>
    <cfRule type="cellIs" priority="175" dxfId="0" operator="greaterThan" stopIfTrue="1">
      <formula>199</formula>
    </cfRule>
    <cfRule type="cellIs" priority="176" dxfId="2" operator="greaterThan" stopIfTrue="1">
      <formula>199</formula>
    </cfRule>
  </conditionalFormatting>
  <conditionalFormatting sqref="E3:H5 E9:H9">
    <cfRule type="cellIs" priority="171" dxfId="2" operator="greaterThan" stopIfTrue="1">
      <formula>199</formula>
    </cfRule>
    <cfRule type="cellIs" priority="172" dxfId="0" operator="greaterThan" stopIfTrue="1">
      <formula>199</formula>
    </cfRule>
    <cfRule type="cellIs" priority="173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95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A34" sqref="A34:O35"/>
    </sheetView>
  </sheetViews>
  <sheetFormatPr defaultColWidth="11.421875" defaultRowHeight="12.75"/>
  <cols>
    <col min="1" max="1" width="3.8515625" style="17" bestFit="1" customWidth="1"/>
    <col min="2" max="2" width="26.00390625" style="18" bestFit="1" customWidth="1"/>
    <col min="3" max="3" width="14.7109375" style="19" customWidth="1"/>
    <col min="4" max="4" width="8.00390625" style="17" bestFit="1" customWidth="1"/>
    <col min="5" max="5" width="6.00390625" style="19" bestFit="1" customWidth="1"/>
    <col min="6" max="9" width="6.00390625" style="19" customWidth="1"/>
    <col min="10" max="10" width="9.140625" style="19" customWidth="1"/>
    <col min="11" max="11" width="9.28125" style="19" customWidth="1"/>
    <col min="12" max="12" width="13.57421875" style="19" customWidth="1"/>
    <col min="13" max="13" width="9.421875" style="63" customWidth="1"/>
    <col min="14" max="14" width="11.421875" style="60" customWidth="1"/>
    <col min="15" max="15" width="4.0039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70" t="s">
        <v>4</v>
      </c>
      <c r="C1" s="8"/>
      <c r="M1" s="63"/>
      <c r="N1" s="60"/>
      <c r="O1" s="171" t="s">
        <v>26</v>
      </c>
      <c r="Q1" s="8"/>
      <c r="R1" s="8"/>
    </row>
    <row r="2" spans="1:18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71"/>
      <c r="Q2" s="32"/>
      <c r="R2" s="32"/>
    </row>
    <row r="3" spans="1:18" s="37" customFormat="1" ht="15.75">
      <c r="A3" s="170"/>
      <c r="B3" s="36"/>
      <c r="C3" s="33"/>
      <c r="D3" s="36"/>
      <c r="E3" s="32"/>
      <c r="F3" s="32"/>
      <c r="G3" s="32"/>
      <c r="H3" s="32"/>
      <c r="I3" s="32"/>
      <c r="J3" s="32"/>
      <c r="K3" s="29"/>
      <c r="L3" s="34"/>
      <c r="M3" s="1"/>
      <c r="N3" s="2"/>
      <c r="O3" s="171"/>
      <c r="Q3" s="32"/>
      <c r="R3" s="32"/>
    </row>
    <row r="4" spans="1:18" s="37" customFormat="1" ht="15.75">
      <c r="A4" s="36">
        <v>1</v>
      </c>
      <c r="B4" s="39" t="s">
        <v>18</v>
      </c>
      <c r="C4" s="33">
        <v>42645</v>
      </c>
      <c r="D4" s="159">
        <v>13</v>
      </c>
      <c r="E4" s="32">
        <v>169</v>
      </c>
      <c r="F4" s="32">
        <v>148</v>
      </c>
      <c r="G4" s="32">
        <v>137</v>
      </c>
      <c r="H4" s="32"/>
      <c r="I4" s="32"/>
      <c r="J4" s="32">
        <f>+H4+E4+F4+G4</f>
        <v>454</v>
      </c>
      <c r="K4" s="32">
        <v>3</v>
      </c>
      <c r="L4" s="34">
        <f>+J4/K4</f>
        <v>151.33333333333334</v>
      </c>
      <c r="M4"/>
      <c r="N4"/>
      <c r="O4"/>
      <c r="Q4" s="32"/>
      <c r="R4" s="32"/>
    </row>
    <row r="5" spans="1:18" s="37" customFormat="1" ht="15.75">
      <c r="A5"/>
      <c r="B5" s="37" t="s">
        <v>48</v>
      </c>
      <c r="C5" s="113"/>
      <c r="D5" s="159">
        <v>24</v>
      </c>
      <c r="E5" s="32">
        <v>159</v>
      </c>
      <c r="F5" s="32">
        <v>137</v>
      </c>
      <c r="G5" s="32">
        <v>116</v>
      </c>
      <c r="H5" s="32"/>
      <c r="I5" s="32"/>
      <c r="J5" s="32">
        <f>+H5+E5+F5+G5</f>
        <v>412</v>
      </c>
      <c r="K5" s="32">
        <v>3</v>
      </c>
      <c r="L5" s="34">
        <f>+J5/K5</f>
        <v>137.33333333333334</v>
      </c>
      <c r="Q5" s="32"/>
      <c r="R5" s="32"/>
    </row>
    <row r="6" spans="1:18" s="37" customFormat="1" ht="15.75">
      <c r="A6" s="36"/>
      <c r="C6" s="33"/>
      <c r="D6" s="159">
        <v>19</v>
      </c>
      <c r="E6" s="32">
        <v>155</v>
      </c>
      <c r="F6" s="32">
        <v>167</v>
      </c>
      <c r="G6" s="32">
        <v>104</v>
      </c>
      <c r="H6" s="32"/>
      <c r="I6" s="32"/>
      <c r="J6" s="32">
        <f>+H6+E6+F6+G6</f>
        <v>426</v>
      </c>
      <c r="K6" s="32">
        <v>3</v>
      </c>
      <c r="L6" s="34">
        <f>+J6/K6</f>
        <v>142</v>
      </c>
      <c r="M6" s="142">
        <f>+J5+J4+J6</f>
        <v>1292</v>
      </c>
      <c r="N6" s="143">
        <f>+M6/9</f>
        <v>143.55555555555554</v>
      </c>
      <c r="O6" s="36">
        <v>1</v>
      </c>
      <c r="P6"/>
      <c r="Q6" s="32"/>
      <c r="R6" s="32"/>
    </row>
    <row r="7" spans="3:15" ht="15.75">
      <c r="C7" s="113"/>
      <c r="D7" s="159"/>
      <c r="O7" s="16"/>
    </row>
    <row r="8" spans="1:16" ht="15.75">
      <c r="A8" s="36">
        <v>1</v>
      </c>
      <c r="B8" s="39" t="s">
        <v>18</v>
      </c>
      <c r="C8" s="33">
        <v>42652</v>
      </c>
      <c r="D8" s="36"/>
      <c r="E8" s="32">
        <v>136</v>
      </c>
      <c r="F8" s="32">
        <v>147</v>
      </c>
      <c r="G8" s="32">
        <v>178</v>
      </c>
      <c r="H8" s="32"/>
      <c r="J8" s="32">
        <f>+I8+E8+F8+G8</f>
        <v>461</v>
      </c>
      <c r="K8" s="32">
        <v>3</v>
      </c>
      <c r="L8" s="34">
        <f>+J8/K8</f>
        <v>153.66666666666666</v>
      </c>
      <c r="P8" s="16"/>
    </row>
    <row r="9" spans="2:16" ht="18">
      <c r="B9" t="s">
        <v>55</v>
      </c>
      <c r="C9" s="113"/>
      <c r="D9" s="36"/>
      <c r="E9" s="32">
        <v>182</v>
      </c>
      <c r="F9" s="32">
        <v>174</v>
      </c>
      <c r="G9" s="32">
        <v>150</v>
      </c>
      <c r="H9" s="32"/>
      <c r="J9" s="32">
        <f>+I9+E9+F9+G9</f>
        <v>506</v>
      </c>
      <c r="K9" s="32">
        <v>3</v>
      </c>
      <c r="L9" s="34">
        <f>+J9/K9</f>
        <v>168.66666666666666</v>
      </c>
      <c r="M9" s="142">
        <f>+J9+J8</f>
        <v>967</v>
      </c>
      <c r="N9" s="143">
        <f>+M9/6</f>
        <v>161.16666666666666</v>
      </c>
      <c r="O9" s="36"/>
      <c r="P9" s="24"/>
    </row>
    <row r="10" spans="1:15" ht="18">
      <c r="A10" s="24"/>
      <c r="D10" s="146"/>
      <c r="O10" s="24"/>
    </row>
    <row r="11" spans="1:15" ht="18">
      <c r="A11" s="24"/>
      <c r="B11" s="39" t="s">
        <v>18</v>
      </c>
      <c r="C11" s="33">
        <v>42679</v>
      </c>
      <c r="D11" s="159">
        <v>17</v>
      </c>
      <c r="E11" s="32">
        <v>122</v>
      </c>
      <c r="F11" s="32">
        <v>180</v>
      </c>
      <c r="G11" s="32">
        <v>137</v>
      </c>
      <c r="H11" s="32">
        <v>167</v>
      </c>
      <c r="J11" s="32">
        <f>+E11+F11+G11+H11</f>
        <v>606</v>
      </c>
      <c r="K11" s="32">
        <v>4</v>
      </c>
      <c r="L11" s="34">
        <f>+J11/K11</f>
        <v>151.5</v>
      </c>
      <c r="O11" s="24"/>
    </row>
    <row r="12" spans="1:15" ht="18">
      <c r="A12" s="24"/>
      <c r="B12" s="37" t="s">
        <v>71</v>
      </c>
      <c r="C12" s="19"/>
      <c r="D12" s="159">
        <v>2</v>
      </c>
      <c r="E12" s="32">
        <v>161</v>
      </c>
      <c r="F12" s="32">
        <v>127</v>
      </c>
      <c r="G12" s="32">
        <v>136</v>
      </c>
      <c r="H12" s="32">
        <v>138</v>
      </c>
      <c r="J12" s="32">
        <f>+E12+F12+G12+H12</f>
        <v>562</v>
      </c>
      <c r="K12" s="32">
        <v>4</v>
      </c>
      <c r="L12" s="34">
        <f>+J12/K12</f>
        <v>140.5</v>
      </c>
      <c r="M12" s="142">
        <f>+J12+J11</f>
        <v>1168</v>
      </c>
      <c r="N12" s="143">
        <f>+M12/8</f>
        <v>146</v>
      </c>
      <c r="O12" s="24"/>
    </row>
    <row r="13" spans="1:15" ht="18">
      <c r="A13" s="24"/>
      <c r="D13" s="146"/>
      <c r="O13" s="24"/>
    </row>
    <row r="14" spans="1:15" ht="18.75">
      <c r="A14" s="36">
        <v>1</v>
      </c>
      <c r="B14" s="39" t="s">
        <v>18</v>
      </c>
      <c r="C14" s="33">
        <v>42708</v>
      </c>
      <c r="D14" s="160">
        <v>9</v>
      </c>
      <c r="E14" s="32">
        <v>143</v>
      </c>
      <c r="F14" s="32">
        <v>149</v>
      </c>
      <c r="G14" s="32">
        <v>212</v>
      </c>
      <c r="H14" s="32">
        <v>167</v>
      </c>
      <c r="J14" s="32">
        <f>SUM(E14:H14)</f>
        <v>671</v>
      </c>
      <c r="K14" s="32">
        <v>4</v>
      </c>
      <c r="L14" s="34">
        <f>+J14/K14</f>
        <v>167.75</v>
      </c>
      <c r="O14" s="24"/>
    </row>
    <row r="15" spans="1:15" ht="18.75">
      <c r="A15" s="36"/>
      <c r="B15" t="s">
        <v>67</v>
      </c>
      <c r="C15" s="113"/>
      <c r="D15" s="160">
        <v>18</v>
      </c>
      <c r="E15" s="32">
        <v>138</v>
      </c>
      <c r="F15">
        <v>159</v>
      </c>
      <c r="G15" s="32">
        <v>205</v>
      </c>
      <c r="H15" s="32">
        <v>143</v>
      </c>
      <c r="J15" s="32">
        <f>SUM(E15:H15)</f>
        <v>645</v>
      </c>
      <c r="K15" s="32">
        <v>4</v>
      </c>
      <c r="L15" s="34">
        <f>+J15/K15</f>
        <v>161.25</v>
      </c>
      <c r="M15" s="142">
        <f>+J15+J14</f>
        <v>1316</v>
      </c>
      <c r="N15" s="143">
        <f>+M15/8</f>
        <v>164.5</v>
      </c>
      <c r="O15" s="24"/>
    </row>
    <row r="16" spans="1:15" ht="18">
      <c r="A16" s="24"/>
      <c r="D16" s="146"/>
      <c r="O16" s="24"/>
    </row>
    <row r="17" spans="1:15" ht="18">
      <c r="A17" s="36">
        <v>1</v>
      </c>
      <c r="B17" s="39" t="s">
        <v>18</v>
      </c>
      <c r="C17" s="33">
        <v>42743</v>
      </c>
      <c r="D17" s="159">
        <v>11</v>
      </c>
      <c r="E17" s="32">
        <v>160</v>
      </c>
      <c r="F17" s="32">
        <v>129</v>
      </c>
      <c r="G17" s="32">
        <v>209</v>
      </c>
      <c r="H17" s="32"/>
      <c r="J17" s="32">
        <f>+E17+F17+G17</f>
        <v>498</v>
      </c>
      <c r="K17" s="32">
        <v>3</v>
      </c>
      <c r="L17" s="34">
        <f>+J17/K17</f>
        <v>166</v>
      </c>
      <c r="O17" s="24"/>
    </row>
    <row r="18" spans="2:15" ht="18">
      <c r="B18" s="37" t="s">
        <v>95</v>
      </c>
      <c r="C18" s="113"/>
      <c r="D18" s="159">
        <v>20</v>
      </c>
      <c r="E18" s="32">
        <v>167</v>
      </c>
      <c r="F18" s="32">
        <v>142</v>
      </c>
      <c r="G18" s="32">
        <v>138</v>
      </c>
      <c r="H18" s="32"/>
      <c r="J18" s="32">
        <f>+E18++F18+G18</f>
        <v>447</v>
      </c>
      <c r="K18" s="32">
        <v>3</v>
      </c>
      <c r="L18" s="34">
        <f>+J18/K18</f>
        <v>149</v>
      </c>
      <c r="M18" s="142">
        <f>+J18+J17</f>
        <v>945</v>
      </c>
      <c r="N18" s="143">
        <f>+M18/6</f>
        <v>157.5</v>
      </c>
      <c r="O18" s="24"/>
    </row>
    <row r="19" spans="1:15" ht="19.5">
      <c r="A19" s="36"/>
      <c r="B19" s="109" t="s">
        <v>99</v>
      </c>
      <c r="C19" s="33"/>
      <c r="D19" s="161"/>
      <c r="E19" s="32"/>
      <c r="F19" s="32"/>
      <c r="G19" s="42"/>
      <c r="H19" s="42"/>
      <c r="I19" s="42"/>
      <c r="J19" s="32"/>
      <c r="K19" s="32"/>
      <c r="O19" s="24"/>
    </row>
    <row r="20" spans="1:15" ht="18">
      <c r="A20" s="24"/>
      <c r="D20" s="146"/>
      <c r="O20" s="24"/>
    </row>
    <row r="21" spans="1:16" ht="18">
      <c r="A21" s="36">
        <v>1</v>
      </c>
      <c r="B21" s="39" t="s">
        <v>18</v>
      </c>
      <c r="C21" s="33">
        <v>42757</v>
      </c>
      <c r="D21" s="159">
        <v>16</v>
      </c>
      <c r="E21" s="32">
        <v>154</v>
      </c>
      <c r="F21" s="32">
        <v>188</v>
      </c>
      <c r="G21" s="32">
        <v>150</v>
      </c>
      <c r="H21" s="32">
        <v>141</v>
      </c>
      <c r="I21" s="32"/>
      <c r="J21" s="32">
        <f>+H21+E21+F21+G21</f>
        <v>633</v>
      </c>
      <c r="K21" s="32">
        <v>4</v>
      </c>
      <c r="L21" s="34">
        <f>+J21/K21</f>
        <v>158.25</v>
      </c>
      <c r="P21" s="24"/>
    </row>
    <row r="22" spans="2:16" ht="18">
      <c r="B22" s="37" t="s">
        <v>107</v>
      </c>
      <c r="C22" s="113"/>
      <c r="D22" s="159">
        <v>7</v>
      </c>
      <c r="E22" s="32">
        <v>152</v>
      </c>
      <c r="F22" s="32">
        <v>141</v>
      </c>
      <c r="G22" s="32">
        <v>121</v>
      </c>
      <c r="H22" s="32">
        <v>148</v>
      </c>
      <c r="I22" s="32"/>
      <c r="J22" s="32">
        <f>+H22+E22+F22+G22</f>
        <v>562</v>
      </c>
      <c r="K22" s="32">
        <v>4</v>
      </c>
      <c r="L22" s="34">
        <f>+J22/K22</f>
        <v>140.5</v>
      </c>
      <c r="M22" s="142">
        <f>+J22+J21</f>
        <v>1195</v>
      </c>
      <c r="N22" s="143">
        <f>+M22/8</f>
        <v>149.375</v>
      </c>
      <c r="O22" s="25"/>
      <c r="P22" s="23"/>
    </row>
    <row r="23" spans="2:15" ht="18">
      <c r="B23" s="37"/>
      <c r="C23" s="113"/>
      <c r="D23" s="36"/>
      <c r="E23" s="32"/>
      <c r="F23" s="32"/>
      <c r="G23" s="32"/>
      <c r="H23" s="32"/>
      <c r="I23" s="32"/>
      <c r="J23" s="32"/>
      <c r="K23" s="32"/>
      <c r="L23" s="34"/>
      <c r="M23" s="24"/>
      <c r="N23" s="24"/>
      <c r="O23" s="23"/>
    </row>
    <row r="24" spans="1:16" ht="18">
      <c r="A24" s="36">
        <v>1</v>
      </c>
      <c r="B24" s="39" t="s">
        <v>18</v>
      </c>
      <c r="C24" s="33">
        <v>42764</v>
      </c>
      <c r="D24" s="159">
        <v>20</v>
      </c>
      <c r="E24" s="32">
        <v>144</v>
      </c>
      <c r="F24" s="32">
        <v>140</v>
      </c>
      <c r="G24" s="32">
        <v>190</v>
      </c>
      <c r="H24" s="32"/>
      <c r="I24" s="42"/>
      <c r="J24" s="32">
        <f>+E24+F24+G24</f>
        <v>474</v>
      </c>
      <c r="K24" s="32">
        <v>3</v>
      </c>
      <c r="L24" s="34">
        <f>+J24/K24</f>
        <v>158</v>
      </c>
      <c r="P24" s="23"/>
    </row>
    <row r="25" spans="1:16" ht="18">
      <c r="A25" s="36"/>
      <c r="B25" s="37" t="s">
        <v>117</v>
      </c>
      <c r="C25" s="33"/>
      <c r="D25" s="159">
        <v>3</v>
      </c>
      <c r="E25" s="32">
        <v>183</v>
      </c>
      <c r="F25" s="32">
        <v>167</v>
      </c>
      <c r="G25" s="32">
        <v>161</v>
      </c>
      <c r="H25" s="32"/>
      <c r="I25" s="42"/>
      <c r="J25" s="32">
        <f>+E25++F25+G25</f>
        <v>511</v>
      </c>
      <c r="K25" s="32">
        <v>3</v>
      </c>
      <c r="L25" s="34">
        <f>+J25/K25</f>
        <v>170.33333333333334</v>
      </c>
      <c r="P25" s="23"/>
    </row>
    <row r="26" spans="1:16" ht="18">
      <c r="A26" s="36"/>
      <c r="B26" s="39"/>
      <c r="C26" s="33"/>
      <c r="D26" s="159">
        <v>10</v>
      </c>
      <c r="E26" s="32">
        <v>143</v>
      </c>
      <c r="F26" s="32">
        <v>166</v>
      </c>
      <c r="G26" s="32">
        <v>145</v>
      </c>
      <c r="H26" s="32"/>
      <c r="I26" s="42"/>
      <c r="J26" s="32">
        <f>+E26++F26+G26</f>
        <v>454</v>
      </c>
      <c r="K26" s="32">
        <v>3</v>
      </c>
      <c r="L26" s="34">
        <f>+J26/K26</f>
        <v>151.33333333333334</v>
      </c>
      <c r="M26" s="142">
        <f>+J26+J25+J24</f>
        <v>1439</v>
      </c>
      <c r="N26" s="143">
        <f>+M26/9</f>
        <v>159.88888888888889</v>
      </c>
      <c r="O26" s="36"/>
      <c r="P26" s="23"/>
    </row>
    <row r="27" spans="2:15" ht="18">
      <c r="B27" s="37"/>
      <c r="C27" s="113"/>
      <c r="D27" s="36"/>
      <c r="E27" s="32"/>
      <c r="F27" s="32"/>
      <c r="G27" s="32"/>
      <c r="H27" s="32"/>
      <c r="I27" s="32"/>
      <c r="J27" s="32"/>
      <c r="K27" s="32"/>
      <c r="L27" s="34"/>
      <c r="M27" s="24"/>
      <c r="N27" s="24"/>
      <c r="O27" s="36"/>
    </row>
    <row r="28" spans="1:15" ht="19.5">
      <c r="A28" s="36">
        <v>1</v>
      </c>
      <c r="B28" s="39" t="s">
        <v>18</v>
      </c>
      <c r="C28" s="33">
        <v>42785</v>
      </c>
      <c r="D28" s="136"/>
      <c r="E28" s="32">
        <v>151</v>
      </c>
      <c r="F28" s="32">
        <v>161</v>
      </c>
      <c r="G28" s="32">
        <v>178</v>
      </c>
      <c r="H28" s="32"/>
      <c r="I28" s="42"/>
      <c r="J28" s="32">
        <f>+E28+F28+G28</f>
        <v>490</v>
      </c>
      <c r="K28" s="32">
        <v>3</v>
      </c>
      <c r="L28" s="34">
        <f>+J28/K28</f>
        <v>163.33333333333334</v>
      </c>
      <c r="O28" s="36"/>
    </row>
    <row r="29" spans="1:15" ht="19.5">
      <c r="A29" s="36"/>
      <c r="B29" s="39" t="s">
        <v>128</v>
      </c>
      <c r="C29" s="33"/>
      <c r="D29" s="136"/>
      <c r="E29" s="32">
        <v>180</v>
      </c>
      <c r="F29" s="32">
        <v>139</v>
      </c>
      <c r="G29" s="32">
        <v>187</v>
      </c>
      <c r="H29" s="32"/>
      <c r="I29" s="42"/>
      <c r="J29" s="32">
        <f>+E29+F29+G29</f>
        <v>506</v>
      </c>
      <c r="K29" s="32">
        <v>3</v>
      </c>
      <c r="L29" s="34">
        <f>+J29/K29</f>
        <v>168.66666666666666</v>
      </c>
      <c r="O29" s="36"/>
    </row>
    <row r="30" spans="1:15" ht="19.5">
      <c r="A30" s="36"/>
      <c r="B30" s="37"/>
      <c r="C30" s="33"/>
      <c r="D30" s="136"/>
      <c r="E30" s="32">
        <v>118</v>
      </c>
      <c r="F30" s="32">
        <v>204</v>
      </c>
      <c r="G30" s="32">
        <v>132</v>
      </c>
      <c r="H30" s="32"/>
      <c r="I30" s="42"/>
      <c r="J30" s="32">
        <f>+E30+F30+G30</f>
        <v>454</v>
      </c>
      <c r="K30" s="32">
        <v>3</v>
      </c>
      <c r="L30" s="34">
        <f>+J30/K30</f>
        <v>151.33333333333334</v>
      </c>
      <c r="M30" s="142">
        <f>+J30+J29+J28</f>
        <v>1450</v>
      </c>
      <c r="N30" s="143">
        <f>+M30/9</f>
        <v>161.11111111111111</v>
      </c>
      <c r="O30" s="36"/>
    </row>
    <row r="31" spans="1:15" ht="19.5">
      <c r="A31" s="36"/>
      <c r="B31" s="37"/>
      <c r="C31" s="33"/>
      <c r="D31" s="136"/>
      <c r="E31" s="32">
        <v>133</v>
      </c>
      <c r="F31" s="32"/>
      <c r="G31" s="42"/>
      <c r="H31" s="42"/>
      <c r="I31" s="42"/>
      <c r="J31" s="32">
        <f>+E31+F31+G31</f>
        <v>133</v>
      </c>
      <c r="K31" s="32">
        <v>1</v>
      </c>
      <c r="L31" s="34">
        <f>+J31/K31</f>
        <v>133</v>
      </c>
      <c r="O31" s="36"/>
    </row>
    <row r="32" spans="1:15" ht="19.5">
      <c r="A32" s="36"/>
      <c r="B32" s="37"/>
      <c r="C32" s="33"/>
      <c r="D32" s="136"/>
      <c r="E32" s="32"/>
      <c r="F32" s="32"/>
      <c r="G32" s="42"/>
      <c r="H32" s="42"/>
      <c r="I32" s="42"/>
      <c r="K32" s="32"/>
      <c r="L32" s="34"/>
      <c r="M32" s="142">
        <f>+M30+J31</f>
        <v>1583</v>
      </c>
      <c r="N32" s="143">
        <f>+M32/10</f>
        <v>158.3</v>
      </c>
      <c r="O32" s="36"/>
    </row>
    <row r="33" spans="1:15" ht="19.5">
      <c r="A33" s="36"/>
      <c r="B33" s="37"/>
      <c r="C33" s="33"/>
      <c r="D33" s="136"/>
      <c r="E33" s="32"/>
      <c r="F33" s="32"/>
      <c r="G33" s="42"/>
      <c r="H33" s="42"/>
      <c r="I33" s="42"/>
      <c r="K33" s="32"/>
      <c r="O33" s="36"/>
    </row>
    <row r="34" spans="1:15" ht="15.75">
      <c r="A34" s="36">
        <v>1</v>
      </c>
      <c r="B34" s="39" t="s">
        <v>92</v>
      </c>
      <c r="C34" s="33">
        <v>42805</v>
      </c>
      <c r="D34" s="36"/>
      <c r="E34" s="32">
        <v>136</v>
      </c>
      <c r="F34" s="32">
        <v>189</v>
      </c>
      <c r="G34" s="32">
        <v>160</v>
      </c>
      <c r="H34" s="32">
        <v>155</v>
      </c>
      <c r="I34" s="32"/>
      <c r="J34" s="32">
        <f>+H34+E34+F34+G34</f>
        <v>640</v>
      </c>
      <c r="K34" s="32">
        <v>4</v>
      </c>
      <c r="L34" s="34">
        <f>+J34/K34</f>
        <v>160</v>
      </c>
      <c r="O34" s="36"/>
    </row>
    <row r="35" spans="1:15" ht="15.75">
      <c r="A35" s="36"/>
      <c r="B35" s="37" t="s">
        <v>132</v>
      </c>
      <c r="C35" s="33"/>
      <c r="D35" s="36"/>
      <c r="E35" s="32">
        <v>132</v>
      </c>
      <c r="F35" s="32">
        <v>151</v>
      </c>
      <c r="G35" s="32">
        <v>159</v>
      </c>
      <c r="H35" s="32"/>
      <c r="I35" s="32"/>
      <c r="J35" s="32">
        <f>+H35+E35+F35+G35</f>
        <v>442</v>
      </c>
      <c r="K35" s="32">
        <v>3</v>
      </c>
      <c r="L35" s="34">
        <f>+J35/K35</f>
        <v>147.33333333333334</v>
      </c>
      <c r="M35" s="142">
        <f>+J35+J34</f>
        <v>1082</v>
      </c>
      <c r="N35" s="143">
        <f>+M35/7</f>
        <v>154.57142857142858</v>
      </c>
      <c r="O35" s="36">
        <v>1</v>
      </c>
    </row>
    <row r="36" spans="2:15" ht="18">
      <c r="B36" s="37"/>
      <c r="C36" s="113"/>
      <c r="D36" s="36"/>
      <c r="E36" s="32"/>
      <c r="F36" s="32"/>
      <c r="G36" s="32"/>
      <c r="H36" s="32"/>
      <c r="I36" s="32"/>
      <c r="J36" s="32"/>
      <c r="K36" s="32"/>
      <c r="L36" s="34"/>
      <c r="M36" s="24"/>
      <c r="N36" s="24"/>
      <c r="O36" s="36"/>
    </row>
    <row r="37" spans="2:15" ht="18">
      <c r="B37" s="37"/>
      <c r="C37" s="113"/>
      <c r="D37" s="36"/>
      <c r="E37" s="32"/>
      <c r="F37" s="32"/>
      <c r="G37" s="32"/>
      <c r="H37" s="32"/>
      <c r="I37" s="32"/>
      <c r="J37" s="32"/>
      <c r="K37" s="32"/>
      <c r="L37" s="34"/>
      <c r="M37" s="24"/>
      <c r="N37" s="24"/>
      <c r="O37" s="36"/>
    </row>
    <row r="38" spans="2:15" ht="18">
      <c r="B38" s="37"/>
      <c r="C38" s="113"/>
      <c r="D38" s="36"/>
      <c r="E38" s="32"/>
      <c r="F38" s="32"/>
      <c r="G38" s="32"/>
      <c r="H38" s="32"/>
      <c r="I38" s="32"/>
      <c r="J38" s="32"/>
      <c r="K38" s="32"/>
      <c r="L38" s="34"/>
      <c r="M38" s="24"/>
      <c r="N38" s="24"/>
      <c r="O38" s="36"/>
    </row>
    <row r="39" spans="2:15" ht="18">
      <c r="B39" s="37"/>
      <c r="C39" s="113"/>
      <c r="D39" s="36"/>
      <c r="E39" s="32"/>
      <c r="F39" s="32"/>
      <c r="G39" s="32"/>
      <c r="H39" s="32"/>
      <c r="I39" s="32"/>
      <c r="J39" s="32"/>
      <c r="K39" s="32"/>
      <c r="L39" s="34"/>
      <c r="M39" s="24"/>
      <c r="N39" s="24"/>
      <c r="O39" s="36"/>
    </row>
    <row r="40" spans="2:15" ht="18">
      <c r="B40" s="37"/>
      <c r="C40" s="113"/>
      <c r="D40" s="36"/>
      <c r="E40" s="32"/>
      <c r="F40" s="32"/>
      <c r="G40" s="32"/>
      <c r="H40" s="32"/>
      <c r="I40" s="32"/>
      <c r="J40" s="32"/>
      <c r="K40" s="32"/>
      <c r="L40" s="34"/>
      <c r="M40" s="24"/>
      <c r="N40" s="24"/>
      <c r="O40" s="36"/>
    </row>
    <row r="41" spans="2:15" ht="18">
      <c r="B41" s="37"/>
      <c r="C41" s="113"/>
      <c r="D41" s="36"/>
      <c r="E41" s="32"/>
      <c r="F41" s="32"/>
      <c r="G41" s="32"/>
      <c r="H41" s="32"/>
      <c r="I41" s="32"/>
      <c r="J41" s="32"/>
      <c r="K41" s="32"/>
      <c r="L41" s="34"/>
      <c r="M41" s="24"/>
      <c r="N41" s="24"/>
      <c r="O41" s="36"/>
    </row>
    <row r="42" spans="2:15" ht="15.75">
      <c r="B42" s="37"/>
      <c r="C42" s="113"/>
      <c r="D42" s="36"/>
      <c r="E42" s="32"/>
      <c r="F42" s="32"/>
      <c r="G42" s="32"/>
      <c r="H42" s="32"/>
      <c r="I42" s="32"/>
      <c r="J42" s="32"/>
      <c r="K42" s="32"/>
      <c r="L42" s="34"/>
      <c r="M42" s="1"/>
      <c r="N42" s="2"/>
      <c r="O42" s="36"/>
    </row>
    <row r="43" spans="2:15" ht="18">
      <c r="B43" s="37"/>
      <c r="C43" s="113"/>
      <c r="D43" s="36"/>
      <c r="E43" s="32"/>
      <c r="F43" s="32"/>
      <c r="G43" s="32"/>
      <c r="H43" s="32"/>
      <c r="I43" s="32"/>
      <c r="J43" s="32"/>
      <c r="K43" s="32"/>
      <c r="L43" s="34"/>
      <c r="M43" s="1"/>
      <c r="N43" s="2"/>
      <c r="O43" s="23"/>
    </row>
    <row r="44" spans="1:15" ht="18">
      <c r="A44" s="23"/>
      <c r="B44" s="99"/>
      <c r="C44" s="23"/>
      <c r="D44" s="23"/>
      <c r="E44" s="23"/>
      <c r="F44" s="23"/>
      <c r="G44" s="23"/>
      <c r="H44" s="23"/>
      <c r="I44" s="23"/>
      <c r="J44" s="24"/>
      <c r="K44" s="24"/>
      <c r="L44" s="24"/>
      <c r="M44" s="1"/>
      <c r="N44" s="2"/>
      <c r="O44" s="23"/>
    </row>
    <row r="45" spans="1:15" ht="18">
      <c r="A45" s="36">
        <f>SUM(A4:A44)</f>
        <v>8</v>
      </c>
      <c r="B45" s="24"/>
      <c r="C45" s="23" t="s">
        <v>4</v>
      </c>
      <c r="D45" s="23"/>
      <c r="E45" s="21"/>
      <c r="F45" s="21"/>
      <c r="G45" s="21"/>
      <c r="H45" s="21"/>
      <c r="I45" s="21"/>
      <c r="J45" s="23">
        <f>SUM(J4:J44)</f>
        <v>10987</v>
      </c>
      <c r="K45" s="23">
        <f>SUM(K4:K44)</f>
        <v>71</v>
      </c>
      <c r="L45" s="27">
        <f>J45/K45</f>
        <v>154.74647887323943</v>
      </c>
      <c r="M45" s="1"/>
      <c r="N45" s="2"/>
      <c r="O45" s="36">
        <f>SUM(O6:O44)</f>
        <v>2</v>
      </c>
    </row>
    <row r="46" spans="1:15" ht="18">
      <c r="A46" s="23"/>
      <c r="B46" s="24"/>
      <c r="C46" s="21"/>
      <c r="D46" s="23"/>
      <c r="E46" s="21"/>
      <c r="F46" s="21"/>
      <c r="G46" s="21"/>
      <c r="H46" s="21"/>
      <c r="I46" s="21"/>
      <c r="J46" s="23"/>
      <c r="K46" s="23"/>
      <c r="L46" s="27"/>
      <c r="M46" s="1"/>
      <c r="N46" s="2"/>
      <c r="O46" s="23"/>
    </row>
    <row r="47" spans="1:15" ht="18">
      <c r="A47" s="23"/>
      <c r="B47" s="24"/>
      <c r="C47" s="21"/>
      <c r="D47" s="23"/>
      <c r="E47" s="21"/>
      <c r="F47" s="21"/>
      <c r="G47" s="21"/>
      <c r="H47" s="21"/>
      <c r="I47" s="21"/>
      <c r="J47" s="21"/>
      <c r="K47" s="21"/>
      <c r="L47" s="21"/>
      <c r="M47" s="1"/>
      <c r="N47" s="2"/>
      <c r="O47" s="23"/>
    </row>
    <row r="48" spans="1:15" ht="18">
      <c r="A48" s="23"/>
      <c r="B48" s="24"/>
      <c r="C48" s="21"/>
      <c r="D48" s="23"/>
      <c r="E48" s="21"/>
      <c r="F48" s="21"/>
      <c r="G48" s="21"/>
      <c r="H48" s="21"/>
      <c r="I48" s="21"/>
      <c r="J48" s="23"/>
      <c r="K48" s="23"/>
      <c r="L48" s="27"/>
      <c r="M48" s="1"/>
      <c r="N48" s="2"/>
      <c r="O48" s="23"/>
    </row>
    <row r="49" spans="1:15" ht="18">
      <c r="A49" s="23"/>
      <c r="B49" s="24"/>
      <c r="C49" s="21"/>
      <c r="D49" s="23"/>
      <c r="E49" s="21"/>
      <c r="F49" s="21"/>
      <c r="G49" s="21"/>
      <c r="H49" s="21"/>
      <c r="I49" s="21"/>
      <c r="J49" s="21"/>
      <c r="K49" s="21"/>
      <c r="L49" s="21"/>
      <c r="M49" s="1"/>
      <c r="N49" s="2"/>
      <c r="O49" s="23"/>
    </row>
    <row r="50" spans="1:15" ht="18">
      <c r="A50" s="23"/>
      <c r="B50" s="24"/>
      <c r="C50" s="21"/>
      <c r="D50" s="23"/>
      <c r="E50" s="21"/>
      <c r="F50" s="21"/>
      <c r="G50" s="21"/>
      <c r="H50" s="21"/>
      <c r="I50" s="21"/>
      <c r="J50" s="21"/>
      <c r="K50" s="21"/>
      <c r="L50" s="21"/>
      <c r="M50" s="1"/>
      <c r="N50" s="2"/>
      <c r="O50" s="23"/>
    </row>
    <row r="51" spans="1:15" ht="18">
      <c r="A51" s="23"/>
      <c r="B51" s="24"/>
      <c r="C51" s="21"/>
      <c r="D51" s="23"/>
      <c r="E51" s="21"/>
      <c r="F51" s="21"/>
      <c r="G51" s="21"/>
      <c r="H51" s="21"/>
      <c r="I51" s="21"/>
      <c r="J51" s="21"/>
      <c r="K51" s="21"/>
      <c r="L51" s="21"/>
      <c r="M51" s="1"/>
      <c r="N51" s="2"/>
      <c r="O51" s="23"/>
    </row>
    <row r="52" spans="1:15" ht="18">
      <c r="A52" s="23"/>
      <c r="B52" s="24"/>
      <c r="C52" s="21"/>
      <c r="D52" s="23"/>
      <c r="E52" s="21"/>
      <c r="F52" s="21"/>
      <c r="G52" s="21"/>
      <c r="H52" s="21"/>
      <c r="I52" s="21"/>
      <c r="J52" s="21"/>
      <c r="K52" s="21"/>
      <c r="L52" s="21"/>
      <c r="M52" s="1"/>
      <c r="N52" s="2"/>
      <c r="O52" s="23"/>
    </row>
    <row r="53" spans="1:15" ht="18">
      <c r="A53" s="23"/>
      <c r="B53" s="24"/>
      <c r="C53" s="21"/>
      <c r="D53" s="23"/>
      <c r="E53" s="21"/>
      <c r="F53" s="21"/>
      <c r="G53" s="21"/>
      <c r="H53" s="21"/>
      <c r="I53" s="21"/>
      <c r="J53" s="21"/>
      <c r="K53" s="21"/>
      <c r="L53" s="21"/>
      <c r="M53" s="1"/>
      <c r="N53" s="2"/>
      <c r="O53" s="23"/>
    </row>
    <row r="54" spans="1:15" ht="18">
      <c r="A54" s="23"/>
      <c r="B54" s="24"/>
      <c r="C54" s="21"/>
      <c r="D54" s="23"/>
      <c r="E54" s="21"/>
      <c r="F54" s="21"/>
      <c r="G54" s="21"/>
      <c r="H54" s="21"/>
      <c r="I54" s="21"/>
      <c r="J54" s="21"/>
      <c r="K54" s="21"/>
      <c r="L54" s="21"/>
      <c r="M54" s="1"/>
      <c r="N54" s="2"/>
      <c r="O54" s="23"/>
    </row>
    <row r="55" spans="1:15" ht="18">
      <c r="A55" s="23"/>
      <c r="B55" s="24"/>
      <c r="C55" s="21"/>
      <c r="D55" s="23"/>
      <c r="E55" s="21"/>
      <c r="F55" s="21"/>
      <c r="G55" s="21"/>
      <c r="H55" s="21"/>
      <c r="I55" s="21"/>
      <c r="J55" s="21"/>
      <c r="K55" s="21"/>
      <c r="L55" s="21"/>
      <c r="M55" s="1"/>
      <c r="N55" s="2"/>
      <c r="O55" s="23"/>
    </row>
    <row r="56" spans="1:15" ht="18">
      <c r="A56" s="23"/>
      <c r="B56" s="24"/>
      <c r="C56" s="21"/>
      <c r="D56" s="23"/>
      <c r="E56" s="21"/>
      <c r="F56" s="21"/>
      <c r="G56" s="21"/>
      <c r="H56" s="21"/>
      <c r="I56" s="21"/>
      <c r="J56" s="21"/>
      <c r="K56" s="21"/>
      <c r="L56" s="21"/>
      <c r="M56" s="1"/>
      <c r="N56" s="2"/>
      <c r="O56" s="23"/>
    </row>
    <row r="57" spans="1:15" ht="18">
      <c r="A57" s="23"/>
      <c r="B57" s="24"/>
      <c r="C57" s="21"/>
      <c r="D57" s="23"/>
      <c r="E57" s="21"/>
      <c r="F57" s="21"/>
      <c r="G57" s="21"/>
      <c r="H57" s="21"/>
      <c r="I57" s="21"/>
      <c r="J57" s="21"/>
      <c r="K57" s="21"/>
      <c r="L57" s="21"/>
      <c r="M57" s="1"/>
      <c r="N57" s="2"/>
      <c r="O57" s="23"/>
    </row>
    <row r="58" spans="1:15" ht="18">
      <c r="A58" s="23"/>
      <c r="B58" s="24"/>
      <c r="C58" s="21"/>
      <c r="D58" s="23"/>
      <c r="E58" s="21"/>
      <c r="F58" s="21"/>
      <c r="G58" s="21"/>
      <c r="H58" s="21"/>
      <c r="I58" s="21"/>
      <c r="J58" s="21"/>
      <c r="K58" s="21"/>
      <c r="L58" s="21"/>
      <c r="M58" s="1"/>
      <c r="N58" s="2"/>
      <c r="O58" s="23"/>
    </row>
    <row r="59" spans="1:15" ht="18">
      <c r="A59" s="23"/>
      <c r="B59" s="24"/>
      <c r="C59" s="21"/>
      <c r="D59" s="23"/>
      <c r="E59" s="21"/>
      <c r="F59" s="21"/>
      <c r="G59" s="21"/>
      <c r="H59" s="21"/>
      <c r="I59" s="21"/>
      <c r="J59" s="21"/>
      <c r="K59" s="21"/>
      <c r="L59" s="21"/>
      <c r="M59" s="1"/>
      <c r="N59" s="2"/>
      <c r="O59" s="23"/>
    </row>
    <row r="60" spans="1:15" ht="18">
      <c r="A60" s="23"/>
      <c r="B60" s="24"/>
      <c r="C60" s="21"/>
      <c r="D60" s="23"/>
      <c r="E60" s="21"/>
      <c r="F60" s="21"/>
      <c r="G60" s="21"/>
      <c r="H60" s="21"/>
      <c r="I60" s="21"/>
      <c r="J60" s="21"/>
      <c r="K60" s="21"/>
      <c r="L60" s="21"/>
      <c r="M60" s="1"/>
      <c r="N60" s="2"/>
      <c r="O60" s="23"/>
    </row>
    <row r="61" spans="1:15" ht="18">
      <c r="A61" s="23"/>
      <c r="B61" s="24"/>
      <c r="C61" s="21"/>
      <c r="D61" s="23"/>
      <c r="E61" s="21"/>
      <c r="F61" s="21"/>
      <c r="G61" s="21"/>
      <c r="H61" s="21"/>
      <c r="I61" s="21"/>
      <c r="J61" s="21"/>
      <c r="K61" s="21"/>
      <c r="L61" s="21"/>
      <c r="M61" s="1"/>
      <c r="N61" s="2"/>
      <c r="O61" s="23"/>
    </row>
    <row r="62" spans="1:15" ht="18">
      <c r="A62" s="23"/>
      <c r="B62" s="24"/>
      <c r="C62" s="21"/>
      <c r="D62" s="23"/>
      <c r="E62" s="21"/>
      <c r="F62" s="21"/>
      <c r="G62" s="21"/>
      <c r="H62" s="21"/>
      <c r="I62" s="21"/>
      <c r="J62" s="21"/>
      <c r="K62" s="21"/>
      <c r="L62" s="21"/>
      <c r="M62" s="1"/>
      <c r="N62" s="2"/>
      <c r="O62" s="23"/>
    </row>
    <row r="63" spans="1:15" ht="18">
      <c r="A63" s="23"/>
      <c r="B63" s="24"/>
      <c r="C63" s="21"/>
      <c r="D63" s="23"/>
      <c r="E63" s="21"/>
      <c r="F63" s="21"/>
      <c r="G63" s="21"/>
      <c r="H63" s="21"/>
      <c r="I63" s="21"/>
      <c r="J63" s="21"/>
      <c r="K63" s="21"/>
      <c r="L63" s="21"/>
      <c r="M63" s="1"/>
      <c r="N63" s="2"/>
      <c r="O63" s="23"/>
    </row>
    <row r="64" spans="1:15" ht="18">
      <c r="A64" s="23"/>
      <c r="B64" s="24"/>
      <c r="C64" s="21"/>
      <c r="D64" s="23"/>
      <c r="E64" s="21"/>
      <c r="F64" s="21"/>
      <c r="G64" s="21"/>
      <c r="H64" s="21"/>
      <c r="I64" s="21"/>
      <c r="J64" s="21"/>
      <c r="K64" s="21"/>
      <c r="L64" s="21"/>
      <c r="M64" s="1"/>
      <c r="N64" s="2"/>
      <c r="O64" s="23"/>
    </row>
    <row r="65" spans="1:15" ht="18">
      <c r="A65" s="23"/>
      <c r="B65" s="24"/>
      <c r="C65" s="21"/>
      <c r="D65" s="23"/>
      <c r="E65" s="21"/>
      <c r="F65" s="21"/>
      <c r="G65" s="21"/>
      <c r="H65" s="21"/>
      <c r="I65" s="21"/>
      <c r="J65" s="21"/>
      <c r="K65" s="21"/>
      <c r="L65" s="21"/>
      <c r="M65" s="1"/>
      <c r="N65" s="2"/>
      <c r="O65" s="23"/>
    </row>
    <row r="66" spans="1:15" ht="18">
      <c r="A66" s="23"/>
      <c r="B66" s="24" t="s">
        <v>41</v>
      </c>
      <c r="C66" s="21"/>
      <c r="D66" s="23"/>
      <c r="E66" s="21"/>
      <c r="F66" s="21"/>
      <c r="G66" s="21"/>
      <c r="H66" s="21"/>
      <c r="I66" s="21"/>
      <c r="J66" s="21"/>
      <c r="K66" s="21"/>
      <c r="L66" s="21"/>
      <c r="M66" s="1"/>
      <c r="N66" s="2"/>
      <c r="O66" s="23"/>
    </row>
    <row r="67" spans="1:15" ht="18">
      <c r="A67" s="23"/>
      <c r="B67" s="24"/>
      <c r="C67" s="21"/>
      <c r="D67" s="23"/>
      <c r="E67" s="21"/>
      <c r="F67" s="21"/>
      <c r="G67" s="21"/>
      <c r="H67" s="21"/>
      <c r="I67" s="21"/>
      <c r="J67" s="21"/>
      <c r="K67" s="21"/>
      <c r="L67" s="21"/>
      <c r="M67" s="1"/>
      <c r="N67" s="2"/>
      <c r="O67" s="23"/>
    </row>
    <row r="68" spans="1:15" ht="18">
      <c r="A68" s="23"/>
      <c r="B68" s="24"/>
      <c r="C68" s="21"/>
      <c r="D68" s="23"/>
      <c r="E68" s="21"/>
      <c r="F68" s="21"/>
      <c r="G68" s="21"/>
      <c r="H68" s="21"/>
      <c r="I68" s="21"/>
      <c r="J68" s="21"/>
      <c r="K68" s="21"/>
      <c r="L68" s="21"/>
      <c r="M68" s="1"/>
      <c r="N68" s="2"/>
      <c r="O68" s="23"/>
    </row>
    <row r="69" spans="1:18" s="99" customFormat="1" ht="18">
      <c r="A69" s="23"/>
      <c r="B69" s="24"/>
      <c r="C69" s="21"/>
      <c r="D69" s="23"/>
      <c r="E69" s="21"/>
      <c r="F69" s="21"/>
      <c r="G69" s="21"/>
      <c r="H69" s="21"/>
      <c r="I69" s="21"/>
      <c r="J69" s="21"/>
      <c r="K69" s="21"/>
      <c r="L69" s="21"/>
      <c r="M69" s="1"/>
      <c r="N69" s="2"/>
      <c r="O69" s="23"/>
      <c r="Q69" s="101"/>
      <c r="R69" s="101"/>
    </row>
    <row r="70" spans="1:18" s="99" customFormat="1" ht="18">
      <c r="A70" s="23"/>
      <c r="B70" s="24"/>
      <c r="C70" s="21"/>
      <c r="D70" s="23"/>
      <c r="E70" s="21"/>
      <c r="F70" s="21"/>
      <c r="G70" s="21"/>
      <c r="H70" s="21"/>
      <c r="I70" s="21"/>
      <c r="J70" s="21"/>
      <c r="K70" s="21"/>
      <c r="L70" s="21"/>
      <c r="M70" s="1"/>
      <c r="N70" s="2"/>
      <c r="O70" s="23"/>
      <c r="Q70" s="101"/>
      <c r="R70" s="101"/>
    </row>
    <row r="71" spans="1:18" s="99" customFormat="1" ht="18">
      <c r="A71" s="23"/>
      <c r="B71" s="24"/>
      <c r="C71" s="21"/>
      <c r="D71" s="23"/>
      <c r="E71" s="21"/>
      <c r="F71" s="21"/>
      <c r="G71" s="21"/>
      <c r="H71" s="21"/>
      <c r="I71" s="21"/>
      <c r="J71" s="21"/>
      <c r="K71" s="21"/>
      <c r="L71" s="21"/>
      <c r="M71" s="1"/>
      <c r="N71" s="2"/>
      <c r="O71" s="23"/>
      <c r="Q71" s="101"/>
      <c r="R71" s="101"/>
    </row>
    <row r="72" spans="1:18" s="99" customFormat="1" ht="18">
      <c r="A72" s="23"/>
      <c r="B72" s="24"/>
      <c r="C72" s="21"/>
      <c r="D72" s="23"/>
      <c r="E72" s="21"/>
      <c r="F72" s="21"/>
      <c r="G72" s="21"/>
      <c r="H72" s="21"/>
      <c r="I72" s="21"/>
      <c r="J72" s="21"/>
      <c r="K72" s="21"/>
      <c r="L72" s="21"/>
      <c r="M72" s="1"/>
      <c r="N72" s="2"/>
      <c r="O72" s="17"/>
      <c r="Q72" s="101"/>
      <c r="R72" s="101"/>
    </row>
    <row r="73" spans="1:18" s="99" customFormat="1" ht="18">
      <c r="A73" s="23"/>
      <c r="B73" s="24"/>
      <c r="C73" s="21"/>
      <c r="D73" s="23"/>
      <c r="E73" s="21"/>
      <c r="F73" s="21"/>
      <c r="G73" s="21"/>
      <c r="H73" s="21"/>
      <c r="I73" s="21"/>
      <c r="J73" s="21"/>
      <c r="K73" s="21"/>
      <c r="L73" s="21"/>
      <c r="M73" s="1"/>
      <c r="N73" s="2"/>
      <c r="O73" s="17"/>
      <c r="Q73" s="101"/>
      <c r="R73" s="101"/>
    </row>
    <row r="74" spans="1:18" s="99" customFormat="1" ht="18">
      <c r="A74" s="23"/>
      <c r="B74" s="24"/>
      <c r="C74" s="21"/>
      <c r="D74" s="23"/>
      <c r="E74" s="21"/>
      <c r="F74" s="21"/>
      <c r="G74" s="21"/>
      <c r="H74" s="21"/>
      <c r="I74" s="21"/>
      <c r="J74" s="21"/>
      <c r="K74" s="21"/>
      <c r="L74" s="21"/>
      <c r="M74" s="1"/>
      <c r="N74" s="2"/>
      <c r="O74" s="17"/>
      <c r="Q74" s="101"/>
      <c r="R74" s="101"/>
    </row>
    <row r="75" spans="1:18" s="99" customFormat="1" ht="18">
      <c r="A75" s="23"/>
      <c r="B75" s="24"/>
      <c r="C75" s="21"/>
      <c r="D75" s="23"/>
      <c r="E75" s="21"/>
      <c r="F75" s="21"/>
      <c r="G75" s="21"/>
      <c r="H75" s="21"/>
      <c r="I75" s="21"/>
      <c r="J75" s="21"/>
      <c r="K75" s="21"/>
      <c r="L75" s="21"/>
      <c r="M75" s="1"/>
      <c r="N75" s="2"/>
      <c r="O75" s="17"/>
      <c r="Q75" s="101"/>
      <c r="R75" s="101"/>
    </row>
    <row r="76" spans="1:18" s="24" customFormat="1" ht="18">
      <c r="A76" s="23"/>
      <c r="C76" s="21"/>
      <c r="D76" s="23"/>
      <c r="E76" s="21"/>
      <c r="F76" s="21"/>
      <c r="G76" s="21"/>
      <c r="H76" s="21"/>
      <c r="I76" s="21"/>
      <c r="J76" s="21"/>
      <c r="K76" s="21"/>
      <c r="L76" s="21"/>
      <c r="M76" s="1"/>
      <c r="N76" s="2"/>
      <c r="O76" s="17"/>
      <c r="P76" s="23"/>
      <c r="Q76" s="21"/>
      <c r="R76" s="21"/>
    </row>
    <row r="77" spans="1:18" s="24" customFormat="1" ht="18">
      <c r="A77" s="23"/>
      <c r="C77" s="21"/>
      <c r="D77" s="23"/>
      <c r="E77" s="21"/>
      <c r="F77" s="21"/>
      <c r="G77" s="21"/>
      <c r="H77" s="21"/>
      <c r="I77" s="21"/>
      <c r="J77" s="21"/>
      <c r="K77" s="21"/>
      <c r="L77" s="21"/>
      <c r="M77" s="1"/>
      <c r="N77" s="2"/>
      <c r="O77" s="17"/>
      <c r="P77" s="23"/>
      <c r="Q77" s="21"/>
      <c r="R77" s="21"/>
    </row>
    <row r="78" spans="1:18" s="24" customFormat="1" ht="18">
      <c r="A78" s="23"/>
      <c r="C78" s="21"/>
      <c r="D78" s="23"/>
      <c r="E78" s="21"/>
      <c r="F78" s="21"/>
      <c r="G78" s="21"/>
      <c r="H78" s="21"/>
      <c r="I78" s="21"/>
      <c r="J78" s="21"/>
      <c r="K78" s="21"/>
      <c r="L78" s="21"/>
      <c r="M78" s="1"/>
      <c r="N78" s="2"/>
      <c r="O78" s="17"/>
      <c r="P78" s="23"/>
      <c r="Q78" s="21"/>
      <c r="R78" s="21"/>
    </row>
    <row r="79" spans="1:18" s="24" customFormat="1" ht="18">
      <c r="A79" s="23"/>
      <c r="C79" s="21"/>
      <c r="D79" s="23"/>
      <c r="E79" s="21"/>
      <c r="F79" s="21"/>
      <c r="G79" s="21"/>
      <c r="H79" s="21"/>
      <c r="I79" s="21"/>
      <c r="J79" s="21"/>
      <c r="K79" s="21"/>
      <c r="L79" s="21"/>
      <c r="M79" s="1"/>
      <c r="N79" s="2"/>
      <c r="O79" s="17"/>
      <c r="P79" s="23"/>
      <c r="Q79" s="21"/>
      <c r="R79" s="21"/>
    </row>
    <row r="80" spans="1:18" s="24" customFormat="1" ht="18">
      <c r="A80" s="23"/>
      <c r="C80" s="21"/>
      <c r="D80" s="23"/>
      <c r="E80" s="21"/>
      <c r="F80" s="21"/>
      <c r="G80" s="21"/>
      <c r="H80" s="21"/>
      <c r="I80" s="21"/>
      <c r="J80" s="21"/>
      <c r="K80" s="21"/>
      <c r="L80" s="21"/>
      <c r="M80" s="1"/>
      <c r="N80" s="2"/>
      <c r="O80" s="17"/>
      <c r="P80" s="23"/>
      <c r="Q80" s="21"/>
      <c r="R80" s="21"/>
    </row>
    <row r="81" spans="1:18" s="26" customFormat="1" ht="18">
      <c r="A81" s="23"/>
      <c r="B81" s="24"/>
      <c r="C81" s="21"/>
      <c r="D81" s="23"/>
      <c r="E81" s="21"/>
      <c r="F81" s="21"/>
      <c r="G81" s="21"/>
      <c r="H81" s="21"/>
      <c r="I81" s="21"/>
      <c r="J81" s="21"/>
      <c r="K81" s="21"/>
      <c r="L81" s="21"/>
      <c r="M81" s="1"/>
      <c r="N81" s="2"/>
      <c r="O81" s="17"/>
      <c r="P81" s="23"/>
      <c r="Q81" s="23"/>
      <c r="R81" s="23"/>
    </row>
    <row r="82" spans="1:18" s="26" customFormat="1" ht="18">
      <c r="A82" s="23"/>
      <c r="B82" s="24"/>
      <c r="C82" s="21"/>
      <c r="D82" s="23"/>
      <c r="E82" s="21"/>
      <c r="F82" s="21"/>
      <c r="G82" s="21"/>
      <c r="H82" s="21"/>
      <c r="I82" s="21"/>
      <c r="J82" s="21"/>
      <c r="K82" s="21"/>
      <c r="L82" s="21"/>
      <c r="M82" s="1"/>
      <c r="N82" s="2"/>
      <c r="O82" s="17"/>
      <c r="P82" s="23"/>
      <c r="Q82" s="23"/>
      <c r="R82" s="23"/>
    </row>
    <row r="83" spans="1:18" s="26" customFormat="1" ht="18">
      <c r="A83" s="17"/>
      <c r="B83" s="24"/>
      <c r="C83" s="21"/>
      <c r="D83" s="23"/>
      <c r="E83" s="21"/>
      <c r="F83" s="21"/>
      <c r="G83" s="21"/>
      <c r="H83" s="21"/>
      <c r="I83" s="21"/>
      <c r="J83" s="21"/>
      <c r="K83" s="21"/>
      <c r="L83" s="21"/>
      <c r="M83" s="1"/>
      <c r="N83" s="2"/>
      <c r="O83" s="17"/>
      <c r="P83" s="23"/>
      <c r="Q83" s="23"/>
      <c r="R83" s="23"/>
    </row>
    <row r="84" spans="1:18" s="24" customFormat="1" ht="18">
      <c r="A84" s="17"/>
      <c r="C84" s="21"/>
      <c r="D84" s="23"/>
      <c r="E84" s="21"/>
      <c r="F84" s="21"/>
      <c r="G84" s="21"/>
      <c r="H84" s="21"/>
      <c r="I84" s="21"/>
      <c r="J84" s="21"/>
      <c r="K84" s="21"/>
      <c r="L84" s="21"/>
      <c r="M84" s="1"/>
      <c r="N84" s="2"/>
      <c r="O84" s="17"/>
      <c r="P84" s="23"/>
      <c r="Q84" s="21"/>
      <c r="R84" s="21"/>
    </row>
    <row r="85" spans="1:18" s="26" customFormat="1" ht="18">
      <c r="A85" s="17"/>
      <c r="B85" s="24"/>
      <c r="C85" s="21"/>
      <c r="D85" s="23"/>
      <c r="E85" s="21"/>
      <c r="F85" s="21"/>
      <c r="G85" s="21"/>
      <c r="H85" s="21"/>
      <c r="I85" s="21"/>
      <c r="J85" s="21"/>
      <c r="K85" s="21"/>
      <c r="L85" s="21"/>
      <c r="M85" s="1"/>
      <c r="N85" s="2"/>
      <c r="O85" s="17"/>
      <c r="P85" s="23"/>
      <c r="Q85" s="23"/>
      <c r="R85" s="23"/>
    </row>
    <row r="86" spans="1:18" s="24" customFormat="1" ht="18">
      <c r="A86" s="17"/>
      <c r="C86" s="21"/>
      <c r="D86" s="23"/>
      <c r="E86" s="21"/>
      <c r="F86" s="21"/>
      <c r="G86" s="21"/>
      <c r="H86" s="21"/>
      <c r="I86" s="21"/>
      <c r="J86" s="21"/>
      <c r="K86" s="21"/>
      <c r="L86" s="21"/>
      <c r="M86" s="1"/>
      <c r="N86" s="2"/>
      <c r="O86" s="17"/>
      <c r="P86" s="23"/>
      <c r="Q86" s="21"/>
      <c r="R86" s="21"/>
    </row>
    <row r="87" spans="1:18" s="24" customFormat="1" ht="18">
      <c r="A87" s="17"/>
      <c r="C87" s="21"/>
      <c r="D87" s="23"/>
      <c r="E87" s="21"/>
      <c r="F87" s="21"/>
      <c r="G87" s="21"/>
      <c r="H87" s="21"/>
      <c r="I87" s="21"/>
      <c r="J87" s="21"/>
      <c r="K87" s="21"/>
      <c r="L87" s="21"/>
      <c r="M87" s="1"/>
      <c r="N87" s="2"/>
      <c r="O87" s="17"/>
      <c r="P87" s="23"/>
      <c r="Q87" s="21"/>
      <c r="R87" s="21"/>
    </row>
    <row r="88" spans="1:18" s="24" customFormat="1" ht="18">
      <c r="A88" s="17"/>
      <c r="C88" s="21"/>
      <c r="D88" s="23"/>
      <c r="E88" s="21"/>
      <c r="F88" s="21"/>
      <c r="G88" s="21"/>
      <c r="H88" s="21"/>
      <c r="I88" s="21"/>
      <c r="J88" s="21"/>
      <c r="K88" s="21"/>
      <c r="L88" s="21"/>
      <c r="M88" s="1"/>
      <c r="N88" s="2"/>
      <c r="O88" s="17"/>
      <c r="P88" s="23"/>
      <c r="Q88" s="21"/>
      <c r="R88" s="21"/>
    </row>
    <row r="89" spans="1:18" s="24" customFormat="1" ht="18">
      <c r="A89" s="17"/>
      <c r="C89" s="21"/>
      <c r="D89" s="23"/>
      <c r="E89" s="21"/>
      <c r="F89" s="21"/>
      <c r="G89" s="21"/>
      <c r="H89" s="21"/>
      <c r="I89" s="21"/>
      <c r="J89" s="21"/>
      <c r="K89" s="21"/>
      <c r="L89" s="21"/>
      <c r="M89" s="1"/>
      <c r="N89" s="2"/>
      <c r="O89" s="17"/>
      <c r="P89" s="23"/>
      <c r="Q89" s="21"/>
      <c r="R89" s="21"/>
    </row>
    <row r="90" spans="1:18" s="24" customFormat="1" ht="18">
      <c r="A90" s="17"/>
      <c r="C90" s="21"/>
      <c r="D90" s="23"/>
      <c r="E90" s="21"/>
      <c r="F90" s="21"/>
      <c r="G90" s="21"/>
      <c r="H90" s="21"/>
      <c r="I90" s="21"/>
      <c r="J90" s="21"/>
      <c r="K90" s="21"/>
      <c r="L90" s="21"/>
      <c r="M90" s="1"/>
      <c r="N90" s="2"/>
      <c r="O90" s="17"/>
      <c r="P90" s="23"/>
      <c r="Q90" s="21"/>
      <c r="R90" s="21"/>
    </row>
    <row r="91" spans="1:18" s="24" customFormat="1" ht="18">
      <c r="A91" s="17"/>
      <c r="C91" s="21"/>
      <c r="D91" s="23"/>
      <c r="E91" s="21"/>
      <c r="F91" s="21"/>
      <c r="G91" s="21"/>
      <c r="H91" s="21"/>
      <c r="I91" s="21"/>
      <c r="J91" s="21"/>
      <c r="K91" s="21"/>
      <c r="L91" s="21"/>
      <c r="M91" s="1"/>
      <c r="N91" s="2"/>
      <c r="O91" s="17"/>
      <c r="P91" s="23"/>
      <c r="Q91" s="21"/>
      <c r="R91" s="21"/>
    </row>
    <row r="92" spans="1:18" s="24" customFormat="1" ht="18">
      <c r="A92" s="17"/>
      <c r="C92" s="21"/>
      <c r="D92" s="23"/>
      <c r="E92" s="21"/>
      <c r="F92" s="21"/>
      <c r="G92" s="21"/>
      <c r="H92" s="21"/>
      <c r="I92" s="21"/>
      <c r="J92" s="21"/>
      <c r="K92" s="21"/>
      <c r="L92" s="21"/>
      <c r="M92" s="63"/>
      <c r="N92" s="60"/>
      <c r="O92" s="17"/>
      <c r="P92" s="23"/>
      <c r="Q92" s="21"/>
      <c r="R92" s="21"/>
    </row>
    <row r="93" spans="2:12" ht="18">
      <c r="B93" s="24"/>
      <c r="D93" s="23"/>
      <c r="E93" s="21"/>
      <c r="F93" s="21"/>
      <c r="G93" s="21"/>
      <c r="H93" s="21"/>
      <c r="I93" s="21"/>
      <c r="J93" s="21"/>
      <c r="K93" s="21"/>
      <c r="L93" s="21"/>
    </row>
    <row r="94" spans="2:12" ht="18">
      <c r="B94" s="24"/>
      <c r="D94" s="23"/>
      <c r="E94" s="21"/>
      <c r="F94" s="21"/>
      <c r="G94" s="21"/>
      <c r="H94" s="21"/>
      <c r="I94" s="21"/>
      <c r="J94" s="21"/>
      <c r="K94" s="21"/>
      <c r="L94" s="21"/>
    </row>
    <row r="95" ht="18">
      <c r="B95" s="24"/>
    </row>
  </sheetData>
  <sheetProtection/>
  <mergeCells count="2">
    <mergeCell ref="A1:A3"/>
    <mergeCell ref="O1:O3"/>
  </mergeCells>
  <conditionalFormatting sqref="E4:I6 E8:I9 E11:H12 E14:I15 J19 E17:I19 H21:I23 H27:I43 E24:I26 E21:G43">
    <cfRule type="cellIs" priority="670" dxfId="2" operator="greaterThan" stopIfTrue="1">
      <formula>199</formula>
    </cfRule>
    <cfRule type="cellIs" priority="671" dxfId="0" operator="greaterThan" stopIfTrue="1">
      <formula>199</formula>
    </cfRule>
    <cfRule type="cellIs" priority="672" dxfId="0" operator="greaterThan" stopIfTrue="1">
      <formula>199</formula>
    </cfRule>
  </conditionalFormatting>
  <conditionalFormatting sqref="E4:I6 K5:K6 D8:I9 E11:H12 K8:K9 K11:K12 E14:I15 K15 J19 K17 E17:I19 K21 H21:I23 H27:I43 E24:I26 D17:D18 D21:G43">
    <cfRule type="cellIs" priority="667" dxfId="2" operator="greaterThan" stopIfTrue="1">
      <formula>199</formula>
    </cfRule>
    <cfRule type="cellIs" priority="668" dxfId="0" operator="greaterThan" stopIfTrue="1">
      <formula>199</formula>
    </cfRule>
    <cfRule type="cellIs" priority="669" dxfId="2" operator="greaterThan" stopIfTrue="1">
      <formula>199</formula>
    </cfRule>
  </conditionalFormatting>
  <conditionalFormatting sqref="E4:I6 E8:I9 E11:H12 E14:I15 J19 E17:I19 H21:I23 H27:I43 E24:I26 E21:G43">
    <cfRule type="cellIs" priority="666" dxfId="0" operator="greaterThan" stopIfTrue="1">
      <formula>199</formula>
    </cfRule>
  </conditionalFormatting>
  <conditionalFormatting sqref="E4:G6 E8:H9 E11:H12 E14:I15 J19 E17:I19 H21:I23 H27:I43 E24:I26 E21:G43">
    <cfRule type="cellIs" priority="665" dxfId="9" operator="greaterThan" stopIfTrue="1">
      <formula>199</formula>
    </cfRule>
  </conditionalFormatting>
  <conditionalFormatting sqref="E4:I5 E1:G6 E14:I15 J19 E17:I19 I21:I22 H21:H23 H27:H43 E24:I26 E21:G65536">
    <cfRule type="cellIs" priority="635" dxfId="2" operator="greaterThan" stopIfTrue="1">
      <formula>199</formula>
    </cfRule>
  </conditionalFormatting>
  <conditionalFormatting sqref="E4:I5">
    <cfRule type="cellIs" priority="285" dxfId="0" operator="greaterThan" stopIfTrue="1">
      <formula>199</formula>
    </cfRule>
    <cfRule type="cellIs" priority="286" dxfId="0" operator="greaterThan" stopIfTrue="1">
      <formula>199</formula>
    </cfRule>
  </conditionalFormatting>
  <conditionalFormatting sqref="K24">
    <cfRule type="cellIs" priority="45" dxfId="2" operator="greaterThan" stopIfTrue="1">
      <formula>199</formula>
    </cfRule>
    <cfRule type="cellIs" priority="46" dxfId="0" operator="greaterThan" stopIfTrue="1">
      <formula>199</formula>
    </cfRule>
    <cfRule type="cellIs" priority="47" dxfId="2" operator="greaterThan" stopIfTrue="1">
      <formula>199</formula>
    </cfRule>
  </conditionalFormatting>
  <conditionalFormatting sqref="D11:D12">
    <cfRule type="cellIs" priority="42" dxfId="2" operator="greaterThan" stopIfTrue="1">
      <formula>199</formula>
    </cfRule>
    <cfRule type="cellIs" priority="43" dxfId="0" operator="greaterThan" stopIfTrue="1">
      <formula>199</formula>
    </cfRule>
    <cfRule type="cellIs" priority="44" dxfId="2" operator="greaterThan" stopIfTrue="1">
      <formula>199</formula>
    </cfRule>
  </conditionalFormatting>
  <conditionalFormatting sqref="D4:D5">
    <cfRule type="cellIs" priority="39" dxfId="2" operator="greaterThan" stopIfTrue="1">
      <formula>199</formula>
    </cfRule>
    <cfRule type="cellIs" priority="40" dxfId="0" operator="greaterThan" stopIfTrue="1">
      <formula>199</formula>
    </cfRule>
    <cfRule type="cellIs" priority="41" dxfId="2" operator="greaterThan" stopIfTrue="1">
      <formula>199</formula>
    </cfRule>
  </conditionalFormatting>
  <conditionalFormatting sqref="D6:D7">
    <cfRule type="cellIs" priority="36" dxfId="2" operator="greaterThan" stopIfTrue="1">
      <formula>199</formula>
    </cfRule>
    <cfRule type="cellIs" priority="37" dxfId="0" operator="greaterThan" stopIfTrue="1">
      <formula>199</formula>
    </cfRule>
    <cfRule type="cellIs" priority="38" dxfId="2" operator="greaterThan" stopIfTrue="1">
      <formula>199</formula>
    </cfRule>
  </conditionalFormatting>
  <conditionalFormatting sqref="E28:I33">
    <cfRule type="cellIs" priority="35" dxfId="0" operator="greaterThan" stopIfTrue="1">
      <formula>199</formula>
    </cfRule>
  </conditionalFormatting>
  <conditionalFormatting sqref="E28:I33">
    <cfRule type="cellIs" priority="34" dxfId="9" operator="greaterThan" stopIfTrue="1">
      <formula>199</formula>
    </cfRule>
  </conditionalFormatting>
  <conditionalFormatting sqref="E28:I33">
    <cfRule type="cellIs" priority="31" dxfId="2" operator="greaterThan" stopIfTrue="1">
      <formula>199</formula>
    </cfRule>
    <cfRule type="cellIs" priority="32" dxfId="0" operator="greaterThan" stopIfTrue="1">
      <formula>199</formula>
    </cfRule>
    <cfRule type="cellIs" priority="33" dxfId="0" operator="greaterThan" stopIfTrue="1">
      <formula>199</formula>
    </cfRule>
  </conditionalFormatting>
  <conditionalFormatting sqref="K28:K33 E28:I33">
    <cfRule type="cellIs" priority="28" dxfId="2" operator="greaterThan" stopIfTrue="1">
      <formula>199</formula>
    </cfRule>
    <cfRule type="cellIs" priority="29" dxfId="0" operator="greaterThan" stopIfTrue="1">
      <formula>199</formula>
    </cfRule>
    <cfRule type="cellIs" priority="30" dxfId="2" operator="greaterThan" stopIfTrue="1">
      <formula>199</formula>
    </cfRule>
  </conditionalFormatting>
  <conditionalFormatting sqref="E28:I33">
    <cfRule type="cellIs" priority="27" dxfId="2" operator="greaterThan" stopIfTrue="1">
      <formula>199</formula>
    </cfRule>
  </conditionalFormatting>
  <conditionalFormatting sqref="E28:I33">
    <cfRule type="cellIs" priority="25" dxfId="0" operator="greaterThan" stopIfTrue="1">
      <formula>199</formula>
    </cfRule>
    <cfRule type="cellIs" priority="26" dxfId="0" operator="greaterThan" stopIfTrue="1">
      <formula>199</formula>
    </cfRule>
  </conditionalFormatting>
  <conditionalFormatting sqref="E28:I33 J32:J33">
    <cfRule type="cellIs" priority="24" dxfId="0" operator="greaterThan" stopIfTrue="1">
      <formula>199</formula>
    </cfRule>
  </conditionalFormatting>
  <conditionalFormatting sqref="E28:I33">
    <cfRule type="cellIs" priority="23" dxfId="9" operator="greaterThan" stopIfTrue="1">
      <formula>199</formula>
    </cfRule>
  </conditionalFormatting>
  <conditionalFormatting sqref="E28:I33 J32:J33">
    <cfRule type="cellIs" priority="20" dxfId="2" operator="greaterThan" stopIfTrue="1">
      <formula>199</formula>
    </cfRule>
    <cfRule type="cellIs" priority="21" dxfId="0" operator="greaterThan" stopIfTrue="1">
      <formula>199</formula>
    </cfRule>
    <cfRule type="cellIs" priority="22" dxfId="0" operator="greaterThan" stopIfTrue="1">
      <formula>199</formula>
    </cfRule>
  </conditionalFormatting>
  <conditionalFormatting sqref="D28:I33 K28:K33 J32:J33">
    <cfRule type="cellIs" priority="17" dxfId="2" operator="greaterThan" stopIfTrue="1">
      <formula>199</formula>
    </cfRule>
    <cfRule type="cellIs" priority="18" dxfId="0" operator="greaterThan" stopIfTrue="1">
      <formula>199</formula>
    </cfRule>
    <cfRule type="cellIs" priority="19" dxfId="2" operator="greaterThan" stopIfTrue="1">
      <formula>199</formula>
    </cfRule>
  </conditionalFormatting>
  <conditionalFormatting sqref="E28:I33 J32:J33">
    <cfRule type="cellIs" priority="16" dxfId="2" operator="greaterThan" stopIfTrue="1">
      <formula>199</formula>
    </cfRule>
  </conditionalFormatting>
  <conditionalFormatting sqref="E28:I33">
    <cfRule type="cellIs" priority="14" dxfId="0" operator="greaterThan" stopIfTrue="1">
      <formula>199</formula>
    </cfRule>
    <cfRule type="cellIs" priority="15" dxfId="0" operator="greaterThan" stopIfTrue="1">
      <formula>199</formula>
    </cfRule>
  </conditionalFormatting>
  <conditionalFormatting sqref="F30">
    <cfRule type="cellIs" priority="4" dxfId="2" operator="greaterThan" stopIfTrue="1">
      <formula>199</formula>
    </cfRule>
  </conditionalFormatting>
  <conditionalFormatting sqref="K34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N5" sqref="N5"/>
    </sheetView>
  </sheetViews>
  <sheetFormatPr defaultColWidth="11.421875" defaultRowHeight="12.75"/>
  <cols>
    <col min="1" max="1" width="4.00390625" style="17" bestFit="1" customWidth="1"/>
    <col min="2" max="2" width="19.7109375" style="18" bestFit="1" customWidth="1"/>
    <col min="3" max="3" width="13.421875" style="19" bestFit="1" customWidth="1"/>
    <col min="4" max="4" width="8.00390625" style="19" bestFit="1" customWidth="1"/>
    <col min="5" max="5" width="6.00390625" style="19" bestFit="1" customWidth="1"/>
    <col min="6" max="7" width="6.00390625" style="19" customWidth="1"/>
    <col min="8" max="8" width="5.140625" style="19" bestFit="1" customWidth="1"/>
    <col min="9" max="9" width="7.57421875" style="19" bestFit="1" customWidth="1"/>
    <col min="10" max="10" width="7.8515625" style="19" bestFit="1" customWidth="1"/>
    <col min="11" max="11" width="11.421875" style="19" bestFit="1" customWidth="1"/>
    <col min="12" max="12" width="6.421875" style="19" bestFit="1" customWidth="1"/>
    <col min="13" max="13" width="8.28125" style="20" bestFit="1" customWidth="1"/>
    <col min="14" max="14" width="4.00390625" style="17" bestFit="1" customWidth="1"/>
    <col min="15" max="16384" width="11.421875" style="18" customWidth="1"/>
  </cols>
  <sheetData>
    <row r="1" spans="1:14" s="9" customFormat="1" ht="54.75" customHeight="1">
      <c r="A1" s="170" t="s">
        <v>4</v>
      </c>
      <c r="L1" s="8"/>
      <c r="M1" s="28"/>
      <c r="N1" s="171" t="s">
        <v>26</v>
      </c>
    </row>
    <row r="2" spans="1:14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36"/>
      <c r="M2" s="38"/>
      <c r="N2" s="171"/>
    </row>
    <row r="3" spans="1:17" s="37" customFormat="1" ht="15.75">
      <c r="A3" s="36"/>
      <c r="B3" s="39"/>
      <c r="C3" s="33"/>
      <c r="D3" s="35"/>
      <c r="E3" s="32"/>
      <c r="F3" s="32"/>
      <c r="G3" s="30"/>
      <c r="H3" s="32"/>
      <c r="I3" s="32"/>
      <c r="J3" s="32"/>
      <c r="K3" s="34" t="e">
        <f>I3/J3</f>
        <v>#DIV/0!</v>
      </c>
      <c r="L3" s="57"/>
      <c r="M3" s="54"/>
      <c r="P3" s="32"/>
      <c r="Q3" s="32"/>
    </row>
    <row r="4" spans="1:17" s="37" customFormat="1" ht="18">
      <c r="A4" s="36"/>
      <c r="C4" s="33"/>
      <c r="D4" s="32"/>
      <c r="E4" s="32"/>
      <c r="F4" s="32"/>
      <c r="G4" s="32"/>
      <c r="H4" s="32"/>
      <c r="I4" s="32"/>
      <c r="J4" s="32"/>
      <c r="K4" s="34" t="e">
        <f>I4/J4</f>
        <v>#DIV/0!</v>
      </c>
      <c r="L4" s="24"/>
      <c r="M4" s="24"/>
      <c r="N4" s="24"/>
      <c r="P4" s="32"/>
      <c r="Q4" s="32"/>
    </row>
    <row r="5" spans="1:17" s="37" customFormat="1" ht="15.75">
      <c r="A5" s="36"/>
      <c r="C5" s="33"/>
      <c r="D5" s="32"/>
      <c r="E5" s="32"/>
      <c r="F5" s="32"/>
      <c r="G5" s="32"/>
      <c r="H5" s="32"/>
      <c r="I5" s="32"/>
      <c r="J5" s="32"/>
      <c r="K5" s="34" t="e">
        <f>I5/J5</f>
        <v>#DIV/0!</v>
      </c>
      <c r="L5" s="69">
        <f>+I3+I4+I5</f>
        <v>0</v>
      </c>
      <c r="M5" s="70">
        <f>+L5/9</f>
        <v>0</v>
      </c>
      <c r="N5" s="36"/>
      <c r="P5" s="32"/>
      <c r="Q5" s="32"/>
    </row>
    <row r="6" spans="1:17" s="99" customFormat="1" ht="11.25">
      <c r="A6" s="16"/>
      <c r="C6" s="100"/>
      <c r="D6" s="101"/>
      <c r="E6" s="101"/>
      <c r="F6" s="101"/>
      <c r="G6" s="101"/>
      <c r="H6" s="101"/>
      <c r="I6" s="101"/>
      <c r="J6" s="101"/>
      <c r="K6" s="104"/>
      <c r="L6" s="16"/>
      <c r="M6" s="25"/>
      <c r="N6" s="16"/>
      <c r="P6" s="101"/>
      <c r="Q6" s="101"/>
    </row>
    <row r="7" spans="1:17" s="99" customFormat="1" ht="11.25">
      <c r="A7" s="16"/>
      <c r="C7" s="100"/>
      <c r="D7" s="101"/>
      <c r="E7" s="101"/>
      <c r="F7" s="101"/>
      <c r="G7" s="101"/>
      <c r="H7" s="101"/>
      <c r="I7" s="101"/>
      <c r="J7" s="101"/>
      <c r="K7" s="104"/>
      <c r="L7" s="16"/>
      <c r="M7" s="25"/>
      <c r="N7" s="16"/>
      <c r="P7" s="101"/>
      <c r="Q7" s="101"/>
    </row>
    <row r="8" spans="1:14" s="24" customFormat="1" ht="18">
      <c r="A8" s="36">
        <f>SUM(A3:A7)</f>
        <v>0</v>
      </c>
      <c r="C8" s="23" t="s">
        <v>4</v>
      </c>
      <c r="D8" s="23"/>
      <c r="E8" s="23"/>
      <c r="F8" s="23"/>
      <c r="G8" s="23"/>
      <c r="H8" s="23"/>
      <c r="I8" s="23">
        <f>SUM(I3:I7)</f>
        <v>0</v>
      </c>
      <c r="J8" s="23">
        <f>SUM(J3:J7)</f>
        <v>0</v>
      </c>
      <c r="K8" s="27" t="e">
        <f>I8/J8</f>
        <v>#DIV/0!</v>
      </c>
      <c r="L8" s="21"/>
      <c r="M8" s="22"/>
      <c r="N8" s="36">
        <f>SUM(N5:N7)</f>
        <v>0</v>
      </c>
    </row>
    <row r="9" spans="1:14" s="24" customFormat="1" ht="18">
      <c r="A9" s="36"/>
      <c r="B9" s="37"/>
      <c r="C9" s="32"/>
      <c r="D9" s="32"/>
      <c r="E9" s="32"/>
      <c r="F9" s="32"/>
      <c r="G9" s="32"/>
      <c r="H9" s="32"/>
      <c r="I9" s="32"/>
      <c r="J9" s="32"/>
      <c r="K9" s="32"/>
      <c r="L9" s="32"/>
      <c r="M9" s="34"/>
      <c r="N9" s="36"/>
    </row>
    <row r="10" spans="1:14" s="24" customFormat="1" ht="18">
      <c r="A10" s="36"/>
      <c r="B10" s="39"/>
      <c r="C10" s="33"/>
      <c r="D10" s="32"/>
      <c r="E10" s="32"/>
      <c r="F10" s="32"/>
      <c r="G10" s="32"/>
      <c r="H10" s="32"/>
      <c r="I10" s="32"/>
      <c r="J10" s="32"/>
      <c r="K10" s="34"/>
      <c r="L10" s="16"/>
      <c r="M10" s="25"/>
      <c r="N10" s="23"/>
    </row>
    <row r="11" spans="1:14" s="24" customFormat="1" ht="18">
      <c r="A11" s="36"/>
      <c r="B11" s="37"/>
      <c r="C11" s="37"/>
      <c r="D11" s="32"/>
      <c r="E11" s="32"/>
      <c r="F11" s="32"/>
      <c r="G11" s="32"/>
      <c r="H11" s="32"/>
      <c r="I11" s="32"/>
      <c r="J11" s="32"/>
      <c r="K11" s="34"/>
      <c r="L11" s="35"/>
      <c r="M11" s="34"/>
      <c r="N11" s="23"/>
    </row>
    <row r="12" spans="1:14" s="24" customFormat="1" ht="18">
      <c r="A12" s="23"/>
      <c r="B12" s="37"/>
      <c r="C12" s="37"/>
      <c r="D12" s="32"/>
      <c r="E12" s="32"/>
      <c r="F12" s="32"/>
      <c r="G12" s="32"/>
      <c r="H12" s="32"/>
      <c r="I12" s="32"/>
      <c r="J12" s="32"/>
      <c r="K12" s="32"/>
      <c r="L12" s="32"/>
      <c r="M12" s="34"/>
      <c r="N12" s="23"/>
    </row>
    <row r="13" spans="1:14" s="24" customFormat="1" ht="18">
      <c r="A13" s="23"/>
      <c r="B13" s="37"/>
      <c r="C13" s="37"/>
      <c r="D13" s="32"/>
      <c r="E13" s="32"/>
      <c r="F13" s="32"/>
      <c r="G13" s="32"/>
      <c r="H13" s="32"/>
      <c r="I13" s="32"/>
      <c r="J13" s="32"/>
      <c r="K13" s="32"/>
      <c r="L13" s="32"/>
      <c r="M13" s="34"/>
      <c r="N13" s="23"/>
    </row>
    <row r="14" spans="1:14" s="24" customFormat="1" ht="18">
      <c r="A14" s="23"/>
      <c r="B14" s="37"/>
      <c r="C14" s="37"/>
      <c r="D14" s="32"/>
      <c r="E14" s="32"/>
      <c r="F14" s="32"/>
      <c r="G14" s="32"/>
      <c r="H14" s="32"/>
      <c r="I14" s="32"/>
      <c r="J14" s="32"/>
      <c r="K14" s="32"/>
      <c r="L14" s="32"/>
      <c r="M14" s="34"/>
      <c r="N14" s="23"/>
    </row>
    <row r="15" spans="1:14" s="24" customFormat="1" ht="18">
      <c r="A15" s="23"/>
      <c r="B15" s="37"/>
      <c r="C15" s="37"/>
      <c r="D15" s="32"/>
      <c r="E15" s="32"/>
      <c r="F15" s="32"/>
      <c r="G15" s="32"/>
      <c r="H15" s="32"/>
      <c r="I15" s="32"/>
      <c r="J15" s="32"/>
      <c r="K15" s="32"/>
      <c r="L15" s="32"/>
      <c r="M15" s="34"/>
      <c r="N15" s="23"/>
    </row>
    <row r="16" spans="1:14" s="24" customFormat="1" ht="18">
      <c r="A16" s="2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3"/>
    </row>
    <row r="17" spans="1:14" s="24" customFormat="1" ht="18">
      <c r="A17" s="23"/>
      <c r="C17" s="23"/>
      <c r="D17" s="21"/>
      <c r="E17" s="21"/>
      <c r="F17" s="21"/>
      <c r="G17" s="21"/>
      <c r="H17" s="21"/>
      <c r="I17" s="23"/>
      <c r="J17" s="23"/>
      <c r="K17" s="27"/>
      <c r="L17" s="21"/>
      <c r="M17" s="22"/>
      <c r="N17" s="23"/>
    </row>
    <row r="18" spans="1:14" s="24" customFormat="1" ht="18">
      <c r="A18" s="23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23"/>
    </row>
    <row r="19" spans="1:14" s="24" customFormat="1" ht="18">
      <c r="A19" s="23"/>
      <c r="C19" s="21"/>
      <c r="D19" s="21"/>
      <c r="E19" s="21"/>
      <c r="F19" s="21"/>
      <c r="G19" s="21"/>
      <c r="H19" s="21"/>
      <c r="I19" s="23"/>
      <c r="J19" s="23"/>
      <c r="K19" s="27"/>
      <c r="L19" s="21"/>
      <c r="M19" s="22"/>
      <c r="N19" s="23"/>
    </row>
    <row r="20" spans="1:14" s="24" customFormat="1" ht="18">
      <c r="A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23"/>
    </row>
    <row r="21" spans="1:14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23"/>
    </row>
    <row r="22" spans="1:14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23"/>
    </row>
    <row r="23" spans="1:14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23"/>
    </row>
    <row r="24" spans="1:14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23"/>
    </row>
    <row r="25" spans="1:14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23"/>
    </row>
    <row r="26" spans="1:14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23"/>
    </row>
    <row r="27" spans="1:14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3"/>
    </row>
    <row r="28" spans="1:14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3"/>
    </row>
    <row r="29" spans="1:14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23"/>
    </row>
    <row r="30" spans="1:14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  <c r="N30" s="23"/>
    </row>
    <row r="31" spans="1:14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23"/>
    </row>
    <row r="32" spans="1:14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23"/>
    </row>
    <row r="33" spans="1:14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3"/>
    </row>
    <row r="34" spans="1:14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3"/>
    </row>
    <row r="35" spans="1:14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3"/>
    </row>
    <row r="36" spans="1:14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23"/>
    </row>
    <row r="37" spans="1:14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23"/>
    </row>
    <row r="38" spans="1:14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  <c r="N38" s="23"/>
    </row>
    <row r="39" spans="1:14" s="26" customFormat="1" ht="18">
      <c r="A39" s="23"/>
      <c r="B39" s="2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3"/>
    </row>
    <row r="40" spans="1:14" s="26" customFormat="1" ht="18">
      <c r="A40" s="23"/>
      <c r="B40" s="24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23"/>
    </row>
    <row r="41" spans="1:14" s="26" customFormat="1" ht="18">
      <c r="A41" s="23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23"/>
    </row>
    <row r="42" spans="1:14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/>
      <c r="N42" s="23"/>
    </row>
    <row r="43" spans="1:14" s="26" customFormat="1" ht="18">
      <c r="A43" s="23"/>
      <c r="B43" s="2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N43" s="23"/>
    </row>
    <row r="44" spans="1:14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3"/>
    </row>
    <row r="45" spans="1:14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3"/>
    </row>
    <row r="46" spans="1:14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  <c r="N46" s="23"/>
    </row>
    <row r="47" spans="1:14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/>
      <c r="N47" s="23"/>
    </row>
    <row r="48" spans="1:14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  <c r="N48" s="23"/>
    </row>
    <row r="49" spans="1:14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  <c r="N49" s="23"/>
    </row>
    <row r="50" spans="1:14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2"/>
      <c r="N50" s="23"/>
    </row>
    <row r="51" spans="1:14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  <c r="N51" s="23"/>
    </row>
    <row r="52" spans="1:14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2"/>
      <c r="N52" s="23"/>
    </row>
    <row r="53" spans="1:14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  <c r="N53" s="23"/>
    </row>
    <row r="54" spans="1:14" ht="18">
      <c r="A54" s="23"/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2"/>
      <c r="N54" s="23"/>
    </row>
    <row r="55" spans="1:14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2"/>
      <c r="N55" s="23"/>
    </row>
    <row r="56" spans="1:14" ht="18">
      <c r="A56" s="23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2"/>
      <c r="N56" s="23"/>
    </row>
    <row r="57" spans="1:14" ht="18">
      <c r="A57" s="23"/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2"/>
      <c r="N57" s="23"/>
    </row>
    <row r="58" spans="1:14" ht="18">
      <c r="A58" s="23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2"/>
      <c r="N58" s="23"/>
    </row>
    <row r="59" spans="1:14" ht="18">
      <c r="A59" s="23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23"/>
    </row>
    <row r="60" spans="1:13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2"/>
    </row>
    <row r="62" spans="2:13" ht="18"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2"/>
    </row>
    <row r="63" spans="2:13" ht="18"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2:13" ht="18"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2"/>
    </row>
    <row r="65" spans="2:13" ht="18"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/>
    </row>
  </sheetData>
  <sheetProtection/>
  <mergeCells count="2">
    <mergeCell ref="A1:A2"/>
    <mergeCell ref="N1:N2"/>
  </mergeCells>
  <conditionalFormatting sqref="E3:H7">
    <cfRule type="cellIs" priority="142" dxfId="2" operator="greaterThan" stopIfTrue="1">
      <formula>199</formula>
    </cfRule>
    <cfRule type="cellIs" priority="143" dxfId="0" operator="greaterThan" stopIfTrue="1">
      <formula>199</formula>
    </cfRule>
    <cfRule type="cellIs" priority="144" dxfId="0" operator="greaterThan" stopIfTrue="1">
      <formula>199</formula>
    </cfRule>
  </conditionalFormatting>
  <conditionalFormatting sqref="E3:H7">
    <cfRule type="cellIs" priority="139" dxfId="2" operator="greaterThan" stopIfTrue="1">
      <formula>199</formula>
    </cfRule>
    <cfRule type="cellIs" priority="140" dxfId="0" operator="greaterThan" stopIfTrue="1">
      <formula>199</formula>
    </cfRule>
    <cfRule type="cellIs" priority="141" dxfId="2" operator="greaterThan" stopIfTrue="1">
      <formula>199</formula>
    </cfRule>
  </conditionalFormatting>
  <conditionalFormatting sqref="E3:H7">
    <cfRule type="cellIs" priority="114" dxfId="0" operator="greaterThan" stopIfTrue="1">
      <formula>199</formula>
    </cfRule>
  </conditionalFormatting>
  <conditionalFormatting sqref="E3:G7">
    <cfRule type="cellIs" priority="113" dxfId="9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1">
      <selection activeCell="H25" sqref="H25"/>
    </sheetView>
  </sheetViews>
  <sheetFormatPr defaultColWidth="11.421875" defaultRowHeight="12.75"/>
  <cols>
    <col min="1" max="1" width="4.00390625" style="17" bestFit="1" customWidth="1"/>
    <col min="2" max="2" width="26.00390625" style="18" bestFit="1" customWidth="1"/>
    <col min="3" max="3" width="13.421875" style="19" bestFit="1" customWidth="1"/>
    <col min="4" max="4" width="8.00390625" style="19" bestFit="1" customWidth="1"/>
    <col min="5" max="5" width="6.00390625" style="19" bestFit="1" customWidth="1"/>
    <col min="6" max="8" width="6.00390625" style="19" customWidth="1"/>
    <col min="9" max="9" width="5.140625" style="19" bestFit="1" customWidth="1"/>
    <col min="10" max="10" width="9.140625" style="19" bestFit="1" customWidth="1"/>
    <col min="11" max="11" width="7.8515625" style="19" bestFit="1" customWidth="1"/>
    <col min="12" max="12" width="11.421875" style="19" bestFit="1" customWidth="1"/>
    <col min="13" max="13" width="6.421875" style="19" bestFit="1" customWidth="1"/>
    <col min="14" max="14" width="8.28125" style="20" bestFit="1" customWidth="1"/>
    <col min="15" max="15" width="4.00390625" style="17" bestFit="1" customWidth="1"/>
    <col min="16" max="16384" width="11.421875" style="18" customWidth="1"/>
  </cols>
  <sheetData>
    <row r="1" spans="1:15" s="9" customFormat="1" ht="54.75" customHeight="1">
      <c r="A1" s="170" t="s">
        <v>4</v>
      </c>
      <c r="M1" s="8"/>
      <c r="N1" s="28"/>
      <c r="O1" s="171" t="s">
        <v>26</v>
      </c>
    </row>
    <row r="2" spans="1:15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71"/>
    </row>
    <row r="3" spans="1:14" s="24" customFormat="1" ht="18">
      <c r="A3" s="36">
        <v>1</v>
      </c>
      <c r="B3" s="39" t="s">
        <v>18</v>
      </c>
      <c r="C3" s="33">
        <v>42652</v>
      </c>
      <c r="D3" s="32"/>
      <c r="E3" s="32">
        <v>174</v>
      </c>
      <c r="F3" s="32">
        <v>134</v>
      </c>
      <c r="G3" s="32">
        <v>154</v>
      </c>
      <c r="H3" s="32"/>
      <c r="I3" s="32"/>
      <c r="J3" s="32">
        <f>SUM(E3:I3)</f>
        <v>462</v>
      </c>
      <c r="K3" s="32">
        <v>3</v>
      </c>
      <c r="L3" s="34">
        <f>+J3/K3</f>
        <v>154</v>
      </c>
      <c r="M3"/>
      <c r="N3"/>
    </row>
    <row r="4" spans="1:15" s="24" customFormat="1" ht="18">
      <c r="A4"/>
      <c r="B4" t="s">
        <v>57</v>
      </c>
      <c r="C4" s="113"/>
      <c r="D4" s="32"/>
      <c r="E4" s="32">
        <v>135</v>
      </c>
      <c r="F4" s="32">
        <v>140</v>
      </c>
      <c r="G4" s="32">
        <v>165</v>
      </c>
      <c r="H4" s="32"/>
      <c r="I4" s="32"/>
      <c r="J4" s="32">
        <f>SUM(E4:I4)</f>
        <v>440</v>
      </c>
      <c r="K4" s="32">
        <v>3</v>
      </c>
      <c r="L4" s="34">
        <f>+J4/K4</f>
        <v>146.66666666666666</v>
      </c>
      <c r="M4" s="142">
        <f>+J4+J3</f>
        <v>902</v>
      </c>
      <c r="N4" s="143">
        <f>+M4/6</f>
        <v>150.33333333333334</v>
      </c>
      <c r="O4" s="23">
        <v>1</v>
      </c>
    </row>
    <row r="5" spans="1:15" s="24" customFormat="1" ht="18">
      <c r="A5"/>
      <c r="B5"/>
      <c r="C5"/>
      <c r="D5" s="35"/>
      <c r="E5" s="32"/>
      <c r="F5" s="32"/>
      <c r="G5" s="32"/>
      <c r="H5" s="32"/>
      <c r="I5" s="32"/>
      <c r="J5" s="32"/>
      <c r="K5" s="32"/>
      <c r="L5"/>
      <c r="M5"/>
      <c r="N5"/>
      <c r="O5" s="36"/>
    </row>
    <row r="6" spans="1:15" s="24" customFormat="1" ht="18">
      <c r="A6" s="36">
        <v>1</v>
      </c>
      <c r="B6" s="39" t="s">
        <v>66</v>
      </c>
      <c r="C6" s="33">
        <v>42665</v>
      </c>
      <c r="D6" s="35">
        <v>4</v>
      </c>
      <c r="E6" s="32">
        <v>119</v>
      </c>
      <c r="F6" s="32">
        <v>121</v>
      </c>
      <c r="G6" s="32">
        <v>186</v>
      </c>
      <c r="H6" s="32">
        <v>191</v>
      </c>
      <c r="I6" s="32"/>
      <c r="J6" s="32">
        <f>SUM(E6:H6)</f>
        <v>617</v>
      </c>
      <c r="K6" s="32">
        <v>4</v>
      </c>
      <c r="L6" s="34">
        <f>+J6/K6</f>
        <v>154.25</v>
      </c>
      <c r="M6"/>
      <c r="N6"/>
      <c r="O6" s="36"/>
    </row>
    <row r="7" spans="2:15" ht="15.75">
      <c r="B7" t="s">
        <v>67</v>
      </c>
      <c r="C7" s="33"/>
      <c r="D7" s="35">
        <v>1</v>
      </c>
      <c r="E7" s="32">
        <v>134</v>
      </c>
      <c r="F7" s="32">
        <v>153</v>
      </c>
      <c r="G7" s="32">
        <v>131</v>
      </c>
      <c r="H7" s="32">
        <v>127</v>
      </c>
      <c r="I7" s="32"/>
      <c r="J7" s="32">
        <f>SUM(E7:H7)</f>
        <v>545</v>
      </c>
      <c r="K7" s="32">
        <v>4</v>
      </c>
      <c r="L7" s="34">
        <f>+J7/K7</f>
        <v>136.25</v>
      </c>
      <c r="M7" s="142">
        <f>+J7+J6</f>
        <v>1162</v>
      </c>
      <c r="N7" s="143">
        <f>+M7/8</f>
        <v>145.25</v>
      </c>
      <c r="O7" s="36">
        <v>1</v>
      </c>
    </row>
    <row r="8" ht="12.75"/>
    <row r="9" spans="1:15" s="24" customFormat="1" ht="18.75">
      <c r="A9" s="36">
        <v>1</v>
      </c>
      <c r="B9" s="39" t="s">
        <v>18</v>
      </c>
      <c r="C9" s="112">
        <v>42708</v>
      </c>
      <c r="D9" s="134">
        <v>20</v>
      </c>
      <c r="E9" s="32">
        <v>139</v>
      </c>
      <c r="F9" s="32">
        <v>136</v>
      </c>
      <c r="G9" s="32">
        <v>169</v>
      </c>
      <c r="H9" s="32">
        <v>159</v>
      </c>
      <c r="I9"/>
      <c r="J9" s="32">
        <f>SUM(E9:H9)</f>
        <v>603</v>
      </c>
      <c r="K9" s="32">
        <v>4</v>
      </c>
      <c r="L9" s="34">
        <f>+J9/K9</f>
        <v>150.75</v>
      </c>
      <c r="M9"/>
      <c r="N9"/>
      <c r="O9" s="36"/>
    </row>
    <row r="10" spans="1:15" s="24" customFormat="1" ht="18.75">
      <c r="A10" s="36"/>
      <c r="B10" t="s">
        <v>67</v>
      </c>
      <c r="C10"/>
      <c r="D10" s="134">
        <v>13</v>
      </c>
      <c r="E10" s="32">
        <v>158</v>
      </c>
      <c r="F10" s="32">
        <v>135</v>
      </c>
      <c r="G10" s="32">
        <v>160</v>
      </c>
      <c r="H10" s="32">
        <v>155</v>
      </c>
      <c r="I10"/>
      <c r="J10" s="32">
        <f>SUM(E10:H10)</f>
        <v>608</v>
      </c>
      <c r="K10" s="32">
        <v>4</v>
      </c>
      <c r="L10" s="34">
        <f>+J10/K10</f>
        <v>152</v>
      </c>
      <c r="M10" s="142">
        <f>+J10+J9</f>
        <v>1211</v>
      </c>
      <c r="N10" s="143">
        <f>+M10/8</f>
        <v>151.375</v>
      </c>
      <c r="O10" s="36"/>
    </row>
    <row r="11" spans="1:15" s="24" customFormat="1" ht="18">
      <c r="A11"/>
      <c r="B11"/>
      <c r="C11" s="33"/>
      <c r="D11" s="32"/>
      <c r="E11" s="32"/>
      <c r="F11" s="32"/>
      <c r="G11" s="32"/>
      <c r="H11" s="32"/>
      <c r="I11" s="32"/>
      <c r="J11" s="32"/>
      <c r="K11" s="32"/>
      <c r="L11"/>
      <c r="M11"/>
      <c r="N11"/>
      <c r="O11"/>
    </row>
    <row r="12" spans="1:15" s="24" customFormat="1" ht="18">
      <c r="A12" s="36"/>
      <c r="B12" s="39" t="s">
        <v>18</v>
      </c>
      <c r="C12" s="112">
        <v>42743</v>
      </c>
      <c r="D12" s="32">
        <v>19</v>
      </c>
      <c r="E12" s="32">
        <v>141</v>
      </c>
      <c r="F12" s="32">
        <v>149</v>
      </c>
      <c r="G12" s="32">
        <v>164</v>
      </c>
      <c r="H12" s="32"/>
      <c r="I12"/>
      <c r="J12" s="32">
        <f>+E12+F12+G12</f>
        <v>454</v>
      </c>
      <c r="K12" s="32">
        <v>3</v>
      </c>
      <c r="L12" s="34">
        <f>+J12/K12</f>
        <v>151.33333333333334</v>
      </c>
      <c r="M12"/>
      <c r="O12" s="36"/>
    </row>
    <row r="13" spans="1:15" s="24" customFormat="1" ht="18">
      <c r="A13"/>
      <c r="B13" s="37" t="s">
        <v>95</v>
      </c>
      <c r="C13"/>
      <c r="D13" s="32"/>
      <c r="E13" s="32"/>
      <c r="F13" s="32"/>
      <c r="G13" s="32"/>
      <c r="H13" s="32"/>
      <c r="I13"/>
      <c r="J13"/>
      <c r="K13"/>
      <c r="L13"/>
      <c r="M13"/>
      <c r="N13"/>
      <c r="O13" s="36"/>
    </row>
    <row r="14" spans="1:15" s="24" customFormat="1" ht="18">
      <c r="A14"/>
      <c r="B14" s="146" t="s">
        <v>97</v>
      </c>
      <c r="C14"/>
      <c r="D14"/>
      <c r="E14"/>
      <c r="F14"/>
      <c r="G14"/>
      <c r="H14"/>
      <c r="I14"/>
      <c r="J14"/>
      <c r="K14"/>
      <c r="L14"/>
      <c r="M14"/>
      <c r="N14"/>
      <c r="O14" s="36"/>
    </row>
    <row r="15" spans="1:15" s="24" customFormat="1" ht="18">
      <c r="A15"/>
      <c r="B15"/>
      <c r="C15" s="33"/>
      <c r="D15" s="32"/>
      <c r="E15" s="32"/>
      <c r="F15" s="32"/>
      <c r="G15" s="32"/>
      <c r="H15" s="32"/>
      <c r="I15" s="32"/>
      <c r="J15" s="32"/>
      <c r="K15" s="32"/>
      <c r="L15"/>
      <c r="M15"/>
      <c r="N15"/>
      <c r="O15" s="36"/>
    </row>
    <row r="16" spans="1:15" s="24" customFormat="1" ht="18">
      <c r="A16"/>
      <c r="B16"/>
      <c r="C16" s="33"/>
      <c r="D16" s="32"/>
      <c r="E16" s="32"/>
      <c r="F16" s="32"/>
      <c r="G16" s="32"/>
      <c r="H16" s="32"/>
      <c r="I16" s="32"/>
      <c r="J16" s="32"/>
      <c r="K16" s="32"/>
      <c r="L16"/>
      <c r="M16"/>
      <c r="N16"/>
      <c r="O16" s="36"/>
    </row>
    <row r="17" spans="1:15" s="24" customFormat="1" ht="18">
      <c r="A17" s="36"/>
      <c r="B17" s="37"/>
      <c r="C17" s="37"/>
      <c r="D17" s="33"/>
      <c r="E17" s="32"/>
      <c r="F17" s="32"/>
      <c r="G17" s="32"/>
      <c r="H17" s="32"/>
      <c r="I17" s="32"/>
      <c r="J17"/>
      <c r="K17" s="32"/>
      <c r="L17" s="32"/>
      <c r="M17" s="34"/>
      <c r="N17"/>
      <c r="O17" s="36"/>
    </row>
    <row r="18" spans="1:15" s="24" customFormat="1" ht="18">
      <c r="A18"/>
      <c r="B18" s="37"/>
      <c r="C18" s="100"/>
      <c r="D18" s="101"/>
      <c r="E18" s="101"/>
      <c r="F18" s="101"/>
      <c r="G18" s="101"/>
      <c r="H18" s="101"/>
      <c r="I18" s="101"/>
      <c r="J18" s="101"/>
      <c r="K18" s="101"/>
      <c r="L18" s="104"/>
      <c r="M18" s="16"/>
      <c r="N18" s="25"/>
      <c r="O18"/>
    </row>
    <row r="19" spans="1:15" s="24" customFormat="1" ht="18">
      <c r="A19" s="23">
        <f>SUM(A3:A17)</f>
        <v>3</v>
      </c>
      <c r="B19" s="99"/>
      <c r="C19" s="23" t="s">
        <v>4</v>
      </c>
      <c r="D19" s="23"/>
      <c r="E19" s="23"/>
      <c r="F19" s="23"/>
      <c r="G19" s="23"/>
      <c r="H19" s="23"/>
      <c r="I19" s="23"/>
      <c r="J19" s="23">
        <f>SUM(J3:J18)</f>
        <v>3729</v>
      </c>
      <c r="K19" s="23">
        <f>SUM(K3:K18)</f>
        <v>25</v>
      </c>
      <c r="L19" s="27">
        <f>+J19/K19</f>
        <v>149.16</v>
      </c>
      <c r="M19" s="21"/>
      <c r="N19" s="22"/>
      <c r="O19" s="23">
        <f>SUM(O4:O18)</f>
        <v>2</v>
      </c>
    </row>
    <row r="20" spans="3:15" s="24" customFormat="1" ht="18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4"/>
      <c r="O20" s="36"/>
    </row>
    <row r="21" spans="1:15" s="24" customFormat="1" ht="18">
      <c r="A21" s="23"/>
      <c r="B21" s="37"/>
      <c r="C21" s="33"/>
      <c r="D21" s="32"/>
      <c r="E21" s="32"/>
      <c r="F21" s="32"/>
      <c r="G21" s="32"/>
      <c r="H21" s="32"/>
      <c r="I21" s="32"/>
      <c r="J21" s="32"/>
      <c r="K21" s="32"/>
      <c r="L21" s="34"/>
      <c r="M21" s="16"/>
      <c r="N21" s="25"/>
      <c r="O21"/>
    </row>
    <row r="22" spans="1:15" s="24" customFormat="1" ht="18">
      <c r="A22" s="23"/>
      <c r="B22" s="39"/>
      <c r="C22" s="37"/>
      <c r="D22" s="32"/>
      <c r="E22" s="32"/>
      <c r="F22" s="32"/>
      <c r="G22" s="32"/>
      <c r="H22" s="32"/>
      <c r="I22" s="32"/>
      <c r="J22" s="32"/>
      <c r="K22" s="32"/>
      <c r="L22" s="34"/>
      <c r="M22" s="35"/>
      <c r="N22" s="34"/>
      <c r="O22" s="36"/>
    </row>
    <row r="23" spans="1:15" s="24" customFormat="1" ht="18">
      <c r="A23" s="23"/>
      <c r="B23" s="37"/>
      <c r="C23" s="37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4"/>
      <c r="O23"/>
    </row>
    <row r="24" spans="1:15" s="24" customFormat="1" ht="18">
      <c r="A24" s="23"/>
      <c r="B24" s="37"/>
      <c r="C24" s="37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4"/>
      <c r="O24"/>
    </row>
    <row r="25" spans="1:15" s="24" customFormat="1" ht="18">
      <c r="A25" s="23"/>
      <c r="B25" s="37"/>
      <c r="C25" s="3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4"/>
      <c r="O25"/>
    </row>
    <row r="26" spans="1:16" s="24" customFormat="1" ht="18">
      <c r="A26" s="23"/>
      <c r="B26" s="37"/>
      <c r="C26" s="37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4"/>
      <c r="O26"/>
      <c r="P26" s="23"/>
    </row>
    <row r="27" spans="1:15" s="99" customFormat="1" ht="18">
      <c r="A27" s="23"/>
      <c r="B27" s="3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/>
    </row>
    <row r="28" spans="1:15" s="24" customFormat="1" ht="18">
      <c r="A28" s="23"/>
      <c r="C28" s="23"/>
      <c r="D28" s="21"/>
      <c r="E28" s="21"/>
      <c r="F28" s="21"/>
      <c r="G28" s="21"/>
      <c r="H28" s="21"/>
      <c r="I28" s="21"/>
      <c r="J28" s="23"/>
      <c r="K28" s="23"/>
      <c r="L28" s="27"/>
      <c r="M28" s="21"/>
      <c r="N28" s="22"/>
      <c r="O28"/>
    </row>
    <row r="29" spans="1:15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99"/>
    </row>
    <row r="30" spans="1:15" s="24" customFormat="1" ht="18">
      <c r="A30" s="23"/>
      <c r="C30" s="21"/>
      <c r="D30" s="21"/>
      <c r="E30" s="21"/>
      <c r="F30" s="21"/>
      <c r="G30" s="21"/>
      <c r="H30" s="21"/>
      <c r="I30" s="21"/>
      <c r="J30" s="23"/>
      <c r="K30" s="23"/>
      <c r="L30" s="27"/>
      <c r="M30" s="21"/>
      <c r="N30" s="22"/>
      <c r="O30" s="99"/>
    </row>
    <row r="31" spans="1:15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3"/>
    </row>
    <row r="32" spans="1:15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3"/>
    </row>
    <row r="33" spans="1:15" s="26" customFormat="1" ht="18">
      <c r="A33" s="23"/>
      <c r="B33" s="2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3"/>
    </row>
    <row r="34" spans="1:15" s="26" customFormat="1" ht="18">
      <c r="A34" s="23"/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3"/>
    </row>
    <row r="35" spans="1:15" s="26" customFormat="1" ht="18">
      <c r="A35" s="23"/>
      <c r="B35" s="2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3"/>
    </row>
    <row r="36" spans="1:15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3"/>
    </row>
    <row r="37" spans="1:15" s="26" customFormat="1" ht="18">
      <c r="A37" s="23"/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</row>
    <row r="38" spans="1:15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</row>
    <row r="39" spans="1:15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</row>
    <row r="40" spans="1:15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3"/>
    </row>
    <row r="41" spans="1:15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</row>
    <row r="42" spans="1:15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</row>
    <row r="43" spans="1:15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</row>
    <row r="44" spans="1:15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</row>
    <row r="45" spans="1:15" ht="18">
      <c r="A45" s="23"/>
      <c r="B45" s="2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</row>
    <row r="46" spans="1:15" ht="18">
      <c r="A46" s="23"/>
      <c r="B46" s="24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</row>
    <row r="47" spans="1:15" ht="18">
      <c r="A47" s="23"/>
      <c r="B47" s="24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</row>
    <row r="48" spans="1:15" ht="18">
      <c r="A48" s="23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</row>
    <row r="49" spans="1:15" ht="18">
      <c r="A49" s="23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</row>
    <row r="50" spans="1:15" ht="18">
      <c r="A50" s="23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</row>
    <row r="51" spans="1:15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</row>
    <row r="52" spans="1:15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</row>
    <row r="53" spans="1:15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</row>
    <row r="54" spans="1:15" ht="18">
      <c r="A54" s="23"/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</row>
    <row r="55" spans="1:15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</row>
    <row r="56" spans="1:15" ht="18">
      <c r="A56" s="23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</row>
    <row r="57" spans="1:15" ht="18">
      <c r="A57" s="23"/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</row>
    <row r="58" spans="1:15" ht="18">
      <c r="A58" s="23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</row>
    <row r="59" spans="1:15" ht="18">
      <c r="A59" s="23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</row>
    <row r="60" spans="1:15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</row>
    <row r="61" spans="1:15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</row>
    <row r="62" spans="1:15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3"/>
    </row>
    <row r="63" spans="1:15" ht="18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3"/>
    </row>
    <row r="64" spans="1:15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3"/>
    </row>
    <row r="65" spans="2:15" ht="18"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3"/>
    </row>
    <row r="66" spans="2:15" ht="18"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  <c r="O66" s="23"/>
    </row>
    <row r="67" spans="2:15" ht="18"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  <c r="O67" s="23"/>
    </row>
    <row r="68" spans="2:15" ht="18"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2"/>
      <c r="O68" s="23"/>
    </row>
    <row r="69" spans="2:14" ht="18"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2"/>
    </row>
    <row r="70" spans="2:14" ht="18"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</row>
    <row r="71" spans="2:14" ht="18"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/>
    </row>
    <row r="72" spans="2:14" ht="18"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2"/>
    </row>
    <row r="73" spans="2:14" ht="18"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2"/>
    </row>
    <row r="74" spans="2:14" ht="18"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2"/>
    </row>
    <row r="75" spans="2:14" ht="18"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2"/>
    </row>
    <row r="76" spans="2:14" ht="18"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2"/>
    </row>
    <row r="77" ht="18">
      <c r="B77" s="24"/>
    </row>
  </sheetData>
  <sheetProtection/>
  <mergeCells count="2">
    <mergeCell ref="A1:A2"/>
    <mergeCell ref="O1:O2"/>
  </mergeCells>
  <conditionalFormatting sqref="E18:J18 F17:J17 D3:I4 K3:K6 E3:I7 K6:L7 K10 E9:I16 K12 D12:I13">
    <cfRule type="cellIs" priority="345" dxfId="2" operator="greaterThan" stopIfTrue="1">
      <formula>199</formula>
    </cfRule>
    <cfRule type="cellIs" priority="346" dxfId="0" operator="greaterThan" stopIfTrue="1">
      <formula>199</formula>
    </cfRule>
    <cfRule type="cellIs" priority="347" dxfId="2" operator="greaterThan" stopIfTrue="1">
      <formula>199</formula>
    </cfRule>
  </conditionalFormatting>
  <conditionalFormatting sqref="E18:J18 I17:J17 E3:I7 K6:L7 E9:I16">
    <cfRule type="cellIs" priority="344" dxfId="0" operator="greaterThan" stopIfTrue="1">
      <formula>199</formula>
    </cfRule>
  </conditionalFormatting>
  <conditionalFormatting sqref="E18:I18 I17:J17 E3:I4 E7:I7 E3:H6 K6:L7 E9:I10 E9:H16 E12:I13">
    <cfRule type="cellIs" priority="343" dxfId="9" operator="greaterThan" stopIfTrue="1">
      <formula>199</formula>
    </cfRule>
  </conditionalFormatting>
  <conditionalFormatting sqref="E18:J18 I17:J17 E3:I7 K6:L7 E9:I16">
    <cfRule type="cellIs" priority="340" dxfId="2" operator="greaterThan" stopIfTrue="1">
      <formula>199</formula>
    </cfRule>
    <cfRule type="cellIs" priority="341" dxfId="0" operator="greaterThan" stopIfTrue="1">
      <formula>199</formula>
    </cfRule>
    <cfRule type="cellIs" priority="342" dxfId="0" operator="greaterThan" stopIfTrue="1">
      <formula>199</formula>
    </cfRule>
  </conditionalFormatting>
  <conditionalFormatting sqref="F17:I17 E7:I7 K6:L7 E9:I10 E12:I13">
    <cfRule type="cellIs" priority="280" dxfId="2" operator="greaterThan" stopIfTrue="1">
      <formula>199</formula>
    </cfRule>
  </conditionalFormatting>
  <conditionalFormatting sqref="K6:K7 G13">
    <cfRule type="cellIs" priority="54" dxfId="0" operator="greaterThan" stopIfTrue="1">
      <formula>199</formula>
    </cfRule>
    <cfRule type="cellIs" priority="55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4" sqref="A14:N16"/>
    </sheetView>
  </sheetViews>
  <sheetFormatPr defaultColWidth="11.421875" defaultRowHeight="12.75"/>
  <cols>
    <col min="1" max="1" width="4.28125" style="17" bestFit="1" customWidth="1"/>
    <col min="2" max="2" width="22.00390625" style="18" bestFit="1" customWidth="1"/>
    <col min="3" max="3" width="13.421875" style="19" bestFit="1" customWidth="1"/>
    <col min="4" max="4" width="6.8515625" style="19" bestFit="1" customWidth="1"/>
    <col min="5" max="8" width="5.28125" style="19" bestFit="1" customWidth="1"/>
    <col min="9" max="9" width="5.28125" style="19" customWidth="1"/>
    <col min="10" max="10" width="7.7109375" style="19" bestFit="1" customWidth="1"/>
    <col min="11" max="11" width="8.28125" style="19" bestFit="1" customWidth="1"/>
    <col min="12" max="12" width="11.421875" style="19" bestFit="1" customWidth="1"/>
    <col min="13" max="13" width="6.57421875" style="19" bestFit="1" customWidth="1"/>
    <col min="14" max="14" width="8.57421875" style="20" bestFit="1" customWidth="1"/>
    <col min="15" max="15" width="4.8515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70" t="s">
        <v>4</v>
      </c>
      <c r="M1" s="8"/>
      <c r="N1" s="28"/>
      <c r="O1" s="171" t="s">
        <v>26</v>
      </c>
      <c r="Q1" s="8"/>
      <c r="R1" s="8"/>
    </row>
    <row r="2" spans="1:18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71"/>
      <c r="Q2" s="32"/>
      <c r="R2" s="32"/>
    </row>
    <row r="3" spans="1:18" s="37" customFormat="1" ht="15.75">
      <c r="A3" s="170"/>
      <c r="B3" s="36"/>
      <c r="C3" s="33"/>
      <c r="D3" s="32"/>
      <c r="E3" s="32"/>
      <c r="F3" s="32"/>
      <c r="G3" s="32"/>
      <c r="H3" s="32"/>
      <c r="I3" s="32"/>
      <c r="J3" s="32"/>
      <c r="K3" s="29"/>
      <c r="L3" s="34"/>
      <c r="M3" s="36"/>
      <c r="N3" s="38"/>
      <c r="O3" s="171"/>
      <c r="Q3" s="32"/>
      <c r="R3" s="32"/>
    </row>
    <row r="4" spans="1:18" s="37" customFormat="1" ht="18">
      <c r="A4" s="36">
        <v>1</v>
      </c>
      <c r="B4" s="39" t="s">
        <v>18</v>
      </c>
      <c r="C4" s="33">
        <v>42652</v>
      </c>
      <c r="D4" s="32"/>
      <c r="E4" s="32">
        <v>155</v>
      </c>
      <c r="F4" s="32">
        <v>221</v>
      </c>
      <c r="G4" s="32">
        <v>155</v>
      </c>
      <c r="H4" s="32"/>
      <c r="I4" s="32"/>
      <c r="J4" s="32">
        <f>SUM(E4:I4)</f>
        <v>531</v>
      </c>
      <c r="K4" s="32">
        <v>3</v>
      </c>
      <c r="L4" s="34">
        <f>+J4/K4</f>
        <v>177</v>
      </c>
      <c r="M4"/>
      <c r="N4"/>
      <c r="O4" s="24"/>
      <c r="Q4" s="32"/>
      <c r="R4" s="32"/>
    </row>
    <row r="5" spans="1:18" s="24" customFormat="1" ht="18">
      <c r="A5"/>
      <c r="B5" t="s">
        <v>58</v>
      </c>
      <c r="C5" s="113"/>
      <c r="D5" s="32"/>
      <c r="E5" s="32">
        <v>152</v>
      </c>
      <c r="F5" s="32">
        <v>161</v>
      </c>
      <c r="G5" s="32">
        <v>214</v>
      </c>
      <c r="H5" s="32"/>
      <c r="I5" s="32"/>
      <c r="J5" s="32">
        <f>SUM(E5:I5)</f>
        <v>527</v>
      </c>
      <c r="K5" s="32">
        <v>3</v>
      </c>
      <c r="L5" s="34">
        <f>+J5/K5</f>
        <v>175.66666666666666</v>
      </c>
      <c r="M5" s="142">
        <f>+J5+J4</f>
        <v>1058</v>
      </c>
      <c r="N5" s="143">
        <f>+M5/6</f>
        <v>176.33333333333334</v>
      </c>
      <c r="O5" s="23">
        <v>1</v>
      </c>
      <c r="P5" s="23"/>
      <c r="Q5" s="21"/>
      <c r="R5" s="21"/>
    </row>
    <row r="6" spans="1:18" s="37" customFormat="1" ht="15.75">
      <c r="A6" s="36"/>
      <c r="C6" s="33"/>
      <c r="D6" s="32"/>
      <c r="E6" s="32"/>
      <c r="F6" s="32"/>
      <c r="G6" s="32"/>
      <c r="H6" s="32"/>
      <c r="I6" s="32"/>
      <c r="J6"/>
      <c r="K6"/>
      <c r="L6"/>
      <c r="M6"/>
      <c r="N6"/>
      <c r="O6"/>
      <c r="P6" s="36"/>
      <c r="Q6" s="32"/>
      <c r="R6" s="32"/>
    </row>
    <row r="7" spans="1:16" s="24" customFormat="1" ht="18">
      <c r="A7" s="36">
        <v>1</v>
      </c>
      <c r="B7" s="39" t="s">
        <v>18</v>
      </c>
      <c r="C7" s="112">
        <v>42743</v>
      </c>
      <c r="D7" s="32">
        <v>22</v>
      </c>
      <c r="E7" s="32">
        <v>154</v>
      </c>
      <c r="F7" s="32">
        <v>176</v>
      </c>
      <c r="G7" s="32">
        <v>152</v>
      </c>
      <c r="H7" s="32"/>
      <c r="I7"/>
      <c r="J7" s="32">
        <f>+E7+F7+G7</f>
        <v>482</v>
      </c>
      <c r="K7" s="32">
        <v>3</v>
      </c>
      <c r="L7" s="34">
        <f>+J7/K7</f>
        <v>160.66666666666666</v>
      </c>
      <c r="M7"/>
      <c r="N7"/>
      <c r="O7" s="21"/>
      <c r="P7" s="21"/>
    </row>
    <row r="8" spans="1:18" s="24" customFormat="1" ht="18">
      <c r="A8"/>
      <c r="B8" s="37" t="s">
        <v>95</v>
      </c>
      <c r="C8"/>
      <c r="D8" s="32">
        <v>19</v>
      </c>
      <c r="E8" s="32">
        <v>167</v>
      </c>
      <c r="F8" s="32">
        <v>150</v>
      </c>
      <c r="G8" s="32">
        <v>181</v>
      </c>
      <c r="H8" s="32"/>
      <c r="I8"/>
      <c r="J8" s="32">
        <f>+E8++F8+G8</f>
        <v>498</v>
      </c>
      <c r="K8" s="32">
        <v>3</v>
      </c>
      <c r="L8" s="34">
        <f>+J8/K8</f>
        <v>166</v>
      </c>
      <c r="M8" s="142">
        <f>+J8+J7</f>
        <v>980</v>
      </c>
      <c r="N8" s="143">
        <f>+M8/6</f>
        <v>163.33333333333334</v>
      </c>
      <c r="O8"/>
      <c r="P8" s="23"/>
      <c r="Q8" s="21"/>
      <c r="R8" s="21"/>
    </row>
    <row r="9" spans="1:18" s="24" customFormat="1" ht="19.5">
      <c r="A9" s="36"/>
      <c r="B9" s="39" t="s">
        <v>51</v>
      </c>
      <c r="C9" s="33"/>
      <c r="D9" s="136"/>
      <c r="E9" s="32"/>
      <c r="F9" s="32"/>
      <c r="G9" s="42"/>
      <c r="H9" s="42"/>
      <c r="I9" s="42"/>
      <c r="J9" s="32"/>
      <c r="K9" s="32"/>
      <c r="L9"/>
      <c r="M9"/>
      <c r="N9"/>
      <c r="O9"/>
      <c r="P9" s="23"/>
      <c r="Q9" s="21"/>
      <c r="R9" s="21"/>
    </row>
    <row r="10" spans="1:18" s="24" customFormat="1" ht="18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 s="23"/>
      <c r="Q10" s="21"/>
      <c r="R10" s="21"/>
    </row>
    <row r="11" spans="1:18" s="24" customFormat="1" ht="18">
      <c r="A11" s="36">
        <v>1</v>
      </c>
      <c r="B11" s="39" t="s">
        <v>18</v>
      </c>
      <c r="C11" s="33">
        <v>42757</v>
      </c>
      <c r="D11" s="32">
        <v>10</v>
      </c>
      <c r="E11" s="32">
        <v>175</v>
      </c>
      <c r="F11" s="32">
        <v>177</v>
      </c>
      <c r="G11" s="32">
        <v>147</v>
      </c>
      <c r="H11" s="32">
        <v>201</v>
      </c>
      <c r="I11" s="32"/>
      <c r="J11" s="32">
        <f>+H11+E11+F11+G11</f>
        <v>700</v>
      </c>
      <c r="K11" s="32">
        <v>4</v>
      </c>
      <c r="L11" s="34">
        <f>+J11/K11</f>
        <v>175</v>
      </c>
      <c r="M11"/>
      <c r="N11"/>
      <c r="O11"/>
      <c r="P11" s="23"/>
      <c r="Q11" s="21"/>
      <c r="R11" s="21"/>
    </row>
    <row r="12" spans="1:18" s="24" customFormat="1" ht="18">
      <c r="A12"/>
      <c r="B12" s="37" t="s">
        <v>108</v>
      </c>
      <c r="C12" s="113"/>
      <c r="D12" s="32">
        <v>21</v>
      </c>
      <c r="E12" s="32">
        <v>183</v>
      </c>
      <c r="F12" s="32">
        <v>156</v>
      </c>
      <c r="G12" s="32">
        <v>168</v>
      </c>
      <c r="H12" s="32">
        <v>149</v>
      </c>
      <c r="I12" s="32"/>
      <c r="J12" s="32">
        <f>+H12+E12+F12+G12</f>
        <v>656</v>
      </c>
      <c r="K12" s="32">
        <v>4</v>
      </c>
      <c r="L12" s="34">
        <f>+J12/K12</f>
        <v>164</v>
      </c>
      <c r="M12" s="142">
        <f>+J12+J11</f>
        <v>1356</v>
      </c>
      <c r="N12" s="143">
        <f>+M12/8</f>
        <v>169.5</v>
      </c>
      <c r="O12"/>
      <c r="P12" s="23"/>
      <c r="Q12" s="21"/>
      <c r="R12" s="21"/>
    </row>
    <row r="13" spans="1:18" s="24" customFormat="1" ht="18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 s="23"/>
      <c r="Q13" s="21"/>
      <c r="R13" s="21"/>
    </row>
    <row r="14" spans="1:18" s="24" customFormat="1" ht="18">
      <c r="A14" s="36">
        <v>1</v>
      </c>
      <c r="B14" s="39" t="s">
        <v>18</v>
      </c>
      <c r="C14" s="33">
        <v>42763</v>
      </c>
      <c r="D14" s="158">
        <v>3</v>
      </c>
      <c r="E14" s="32">
        <v>191</v>
      </c>
      <c r="F14" s="32">
        <v>185</v>
      </c>
      <c r="G14" s="32">
        <v>142</v>
      </c>
      <c r="H14" s="42"/>
      <c r="I14" s="42"/>
      <c r="J14" s="32">
        <f>+E14+F14+G14</f>
        <v>518</v>
      </c>
      <c r="K14" s="32">
        <v>3</v>
      </c>
      <c r="L14" s="34">
        <f>+J14/K14</f>
        <v>172.66666666666666</v>
      </c>
      <c r="M14"/>
      <c r="N14"/>
      <c r="O14"/>
      <c r="P14" s="23"/>
      <c r="Q14" s="21"/>
      <c r="R14" s="21"/>
    </row>
    <row r="15" spans="1:18" s="24" customFormat="1" ht="18">
      <c r="A15" s="36"/>
      <c r="B15" s="37" t="s">
        <v>114</v>
      </c>
      <c r="C15" s="33"/>
      <c r="D15" s="158">
        <v>16</v>
      </c>
      <c r="E15" s="32">
        <v>173</v>
      </c>
      <c r="F15" s="32">
        <v>187</v>
      </c>
      <c r="G15" s="32">
        <v>192</v>
      </c>
      <c r="H15" s="42"/>
      <c r="I15" s="42"/>
      <c r="J15" s="32">
        <f>+E15++F15+G15</f>
        <v>552</v>
      </c>
      <c r="K15" s="32">
        <v>3</v>
      </c>
      <c r="L15" s="34">
        <f>+J15/K15</f>
        <v>184</v>
      </c>
      <c r="M15"/>
      <c r="N15"/>
      <c r="O15"/>
      <c r="P15" s="23"/>
      <c r="Q15" s="21"/>
      <c r="R15" s="21"/>
    </row>
    <row r="16" spans="1:18" s="24" customFormat="1" ht="18">
      <c r="A16" s="36"/>
      <c r="B16" s="39"/>
      <c r="C16" s="33"/>
      <c r="D16" s="158">
        <v>9</v>
      </c>
      <c r="E16" s="32">
        <v>153</v>
      </c>
      <c r="F16" s="32">
        <v>171</v>
      </c>
      <c r="G16" s="32">
        <v>160</v>
      </c>
      <c r="H16" s="42"/>
      <c r="I16" s="42"/>
      <c r="J16" s="32">
        <f>+E16++F16+G16</f>
        <v>484</v>
      </c>
      <c r="K16" s="32">
        <v>3</v>
      </c>
      <c r="L16" s="34">
        <f>+J16/K16</f>
        <v>161.33333333333334</v>
      </c>
      <c r="M16" s="142">
        <f>+J16+J15+J14</f>
        <v>1554</v>
      </c>
      <c r="N16" s="143">
        <f>+M16/9</f>
        <v>172.66666666666666</v>
      </c>
      <c r="O16"/>
      <c r="P16" s="23"/>
      <c r="Q16" s="21"/>
      <c r="R16" s="21"/>
    </row>
    <row r="17" spans="1:18" s="24" customFormat="1" ht="18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 s="23"/>
      <c r="Q17" s="21"/>
      <c r="R17" s="21"/>
    </row>
    <row r="18" spans="1:18" s="24" customFormat="1" ht="18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 s="23"/>
      <c r="Q18" s="21"/>
      <c r="R18" s="21"/>
    </row>
    <row r="19" spans="1:18" s="24" customFormat="1" ht="18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23"/>
      <c r="Q19" s="21"/>
      <c r="R19" s="21"/>
    </row>
    <row r="20" spans="1:18" s="24" customFormat="1" ht="18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23"/>
      <c r="Q20" s="21"/>
      <c r="R20" s="21"/>
    </row>
    <row r="21" spans="1:18" s="24" customFormat="1" ht="18">
      <c r="A21" s="16"/>
      <c r="B21" s="99"/>
      <c r="C21" s="100"/>
      <c r="D21" s="101"/>
      <c r="E21" s="101"/>
      <c r="F21" s="101"/>
      <c r="G21" s="101"/>
      <c r="H21" s="101"/>
      <c r="I21" s="101"/>
      <c r="J21" s="101"/>
      <c r="K21" s="101"/>
      <c r="L21" s="104"/>
      <c r="M21" s="16"/>
      <c r="N21" s="25"/>
      <c r="O21" s="23"/>
      <c r="P21" s="23"/>
      <c r="Q21" s="21"/>
      <c r="R21" s="21"/>
    </row>
    <row r="22" spans="1:18" s="24" customFormat="1" ht="18">
      <c r="A22" s="36">
        <f>SUM(A4:A21)</f>
        <v>4</v>
      </c>
      <c r="B22" s="99"/>
      <c r="C22" s="36" t="s">
        <v>4</v>
      </c>
      <c r="D22" s="36"/>
      <c r="E22" s="36"/>
      <c r="F22" s="36"/>
      <c r="G22" s="36"/>
      <c r="H22" s="36"/>
      <c r="I22" s="36"/>
      <c r="J22" s="36">
        <f>SUM(J4:J21)</f>
        <v>4948</v>
      </c>
      <c r="K22" s="36">
        <f>SUM(K4:K21)</f>
        <v>29</v>
      </c>
      <c r="L22" s="38">
        <f>J22/K22</f>
        <v>170.6206896551724</v>
      </c>
      <c r="M22" s="32"/>
      <c r="N22" s="34"/>
      <c r="O22" s="23">
        <f>SUM(O4:O6)</f>
        <v>1</v>
      </c>
      <c r="P22" s="23"/>
      <c r="Q22" s="21"/>
      <c r="R22" s="21"/>
    </row>
    <row r="23" spans="2:18" s="24" customFormat="1" ht="18">
      <c r="B23" s="3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3"/>
      <c r="P23" s="23"/>
      <c r="Q23" s="21"/>
      <c r="R23" s="21"/>
    </row>
    <row r="24" spans="1:18" s="24" customFormat="1" ht="18">
      <c r="A24" s="23"/>
      <c r="C24" s="23"/>
      <c r="D24" s="21"/>
      <c r="E24" s="21"/>
      <c r="F24" s="21"/>
      <c r="G24" s="21"/>
      <c r="H24" s="21"/>
      <c r="I24" s="21"/>
      <c r="J24" s="23"/>
      <c r="K24" s="23"/>
      <c r="L24" s="27"/>
      <c r="M24" s="21"/>
      <c r="N24" s="22"/>
      <c r="O24" s="23"/>
      <c r="P24" s="23"/>
      <c r="Q24" s="21"/>
      <c r="R24" s="21"/>
    </row>
    <row r="25" spans="1:18" s="26" customFormat="1" ht="18">
      <c r="A25" s="23"/>
      <c r="B25" s="3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3"/>
      <c r="P25" s="23"/>
      <c r="Q25" s="23"/>
      <c r="R25" s="23"/>
    </row>
    <row r="26" spans="1:18" s="26" customFormat="1" ht="18">
      <c r="A26" s="23"/>
      <c r="B26" s="24"/>
      <c r="C26" s="21"/>
      <c r="D26" s="21"/>
      <c r="E26" s="21"/>
      <c r="F26" s="21"/>
      <c r="G26" s="21"/>
      <c r="H26" s="21"/>
      <c r="I26" s="21"/>
      <c r="J26" s="23"/>
      <c r="K26" s="23"/>
      <c r="L26" s="27"/>
      <c r="M26" s="21"/>
      <c r="N26" s="22"/>
      <c r="O26" s="23"/>
      <c r="P26" s="23"/>
      <c r="Q26" s="23"/>
      <c r="R26" s="23"/>
    </row>
    <row r="27" spans="1:18" s="26" customFormat="1" ht="18">
      <c r="A27" s="23"/>
      <c r="B27" s="2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3"/>
      <c r="P27" s="23"/>
      <c r="Q27" s="23"/>
      <c r="R27" s="23"/>
    </row>
    <row r="28" spans="1:18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3"/>
      <c r="P28" s="23"/>
      <c r="Q28" s="21"/>
      <c r="R28" s="21"/>
    </row>
    <row r="29" spans="1:18" s="26" customFormat="1" ht="18">
      <c r="A29" s="23"/>
      <c r="B29" s="2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3"/>
      <c r="P29" s="23"/>
      <c r="Q29" s="23"/>
      <c r="R29" s="23"/>
    </row>
    <row r="30" spans="1:18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3"/>
      <c r="P30" s="23"/>
      <c r="Q30" s="21"/>
      <c r="R30" s="21"/>
    </row>
    <row r="31" spans="1:18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3"/>
      <c r="P31" s="23"/>
      <c r="Q31" s="21"/>
      <c r="R31" s="21"/>
    </row>
    <row r="32" spans="1:18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3"/>
      <c r="P32" s="23"/>
      <c r="Q32" s="21"/>
      <c r="R32" s="21"/>
    </row>
    <row r="33" spans="1:18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3"/>
      <c r="P33" s="23"/>
      <c r="Q33" s="21"/>
      <c r="R33" s="21"/>
    </row>
    <row r="34" spans="1:18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3"/>
      <c r="P34" s="23"/>
      <c r="Q34" s="21"/>
      <c r="R34" s="21"/>
    </row>
    <row r="35" spans="1:18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3"/>
      <c r="P35" s="23"/>
      <c r="Q35" s="21"/>
      <c r="R35" s="21"/>
    </row>
    <row r="36" spans="1:18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3"/>
      <c r="P36" s="23"/>
      <c r="Q36" s="21"/>
      <c r="R36" s="21"/>
    </row>
    <row r="37" spans="1:15" ht="18">
      <c r="A37" s="23"/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</row>
    <row r="38" spans="1:15" ht="18">
      <c r="A38" s="23"/>
      <c r="B38" s="2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</row>
    <row r="39" spans="1:15" ht="18">
      <c r="A39" s="23"/>
      <c r="B39" s="2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</row>
    <row r="40" spans="1:15" ht="18">
      <c r="A40" s="23"/>
      <c r="B40" s="24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3"/>
    </row>
    <row r="41" spans="1:15" ht="18">
      <c r="A41" s="23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</row>
    <row r="42" spans="1:15" ht="18">
      <c r="A42" s="23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</row>
    <row r="43" spans="1:15" ht="18">
      <c r="A43" s="23"/>
      <c r="B43" s="2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</row>
    <row r="44" spans="1:15" ht="18">
      <c r="A44" s="23"/>
      <c r="B44" s="24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</row>
    <row r="45" spans="1:15" ht="18">
      <c r="A45" s="23"/>
      <c r="B45" s="2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</row>
    <row r="46" spans="1:15" ht="18">
      <c r="A46" s="23"/>
      <c r="B46" s="24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</row>
    <row r="47" spans="1:15" ht="18">
      <c r="A47" s="23"/>
      <c r="B47" s="24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</row>
    <row r="48" spans="1:15" ht="18">
      <c r="A48" s="23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</row>
    <row r="49" spans="1:15" ht="18">
      <c r="A49" s="23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</row>
    <row r="50" spans="1:15" ht="18">
      <c r="A50" s="23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</row>
    <row r="51" spans="1:15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</row>
    <row r="52" spans="1:15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</row>
    <row r="53" spans="1:15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</row>
    <row r="54" spans="1:15" ht="18">
      <c r="A54" s="23"/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</row>
    <row r="55" spans="1:14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</row>
    <row r="56" spans="1:14" ht="18">
      <c r="A56" s="23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</row>
    <row r="57" spans="1:14" ht="18">
      <c r="A57" s="23"/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</row>
    <row r="58" spans="1:14" ht="18">
      <c r="A58" s="23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</row>
    <row r="59" spans="1:14" ht="18">
      <c r="A59" s="23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</row>
    <row r="60" spans="1:14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</row>
    <row r="61" spans="1:14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</row>
    <row r="62" spans="1:14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</row>
    <row r="63" spans="1:14" ht="18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</row>
    <row r="64" spans="1:14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</row>
    <row r="65" spans="1:14" ht="18">
      <c r="A65" s="23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</row>
    <row r="66" spans="1:14" ht="18">
      <c r="A66" s="23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</row>
    <row r="67" spans="1:14" ht="18">
      <c r="A67" s="23"/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</row>
    <row r="68" spans="1:14" ht="18">
      <c r="A68" s="23"/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2"/>
    </row>
    <row r="69" spans="1:14" ht="18">
      <c r="A69" s="23"/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2"/>
    </row>
    <row r="70" spans="2:14" ht="18"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</row>
    <row r="71" spans="2:14" ht="18"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/>
    </row>
    <row r="72" spans="2:14" ht="18"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2"/>
    </row>
    <row r="73" ht="18">
      <c r="B73" s="24"/>
    </row>
    <row r="74" ht="18">
      <c r="B74" s="24"/>
    </row>
    <row r="75" ht="18">
      <c r="B75" s="24"/>
    </row>
  </sheetData>
  <sheetProtection/>
  <mergeCells count="2">
    <mergeCell ref="A1:A3"/>
    <mergeCell ref="O1:O3"/>
  </mergeCells>
  <conditionalFormatting sqref="E21:I65536 E1:I6">
    <cfRule type="cellIs" priority="185" dxfId="0" operator="greaterThan" stopIfTrue="1">
      <formula>199</formula>
    </cfRule>
  </conditionalFormatting>
  <conditionalFormatting sqref="E21:G21">
    <cfRule type="cellIs" priority="182" dxfId="9" operator="greaterThan" stopIfTrue="1">
      <formula>199</formula>
    </cfRule>
  </conditionalFormatting>
  <conditionalFormatting sqref="E21:I21 E4:I5 K5 E7">
    <cfRule type="cellIs" priority="179" dxfId="2" operator="greaterThan" stopIfTrue="1">
      <formula>199</formula>
    </cfRule>
    <cfRule type="cellIs" priority="180" dxfId="0" operator="greaterThan" stopIfTrue="1">
      <formula>199</formula>
    </cfRule>
    <cfRule type="cellIs" priority="181" dxfId="2" operator="greaterThan" stopIfTrue="1">
      <formula>199</formula>
    </cfRule>
  </conditionalFormatting>
  <conditionalFormatting sqref="E21:I21">
    <cfRule type="cellIs" priority="176" dxfId="2" operator="greaterThan" stopIfTrue="1">
      <formula>199</formula>
    </cfRule>
    <cfRule type="cellIs" priority="177" dxfId="0" operator="greaterThan" stopIfTrue="1">
      <formula>199</formula>
    </cfRule>
    <cfRule type="cellIs" priority="178" dxfId="0" operator="greaterThan" stopIfTrue="1">
      <formula>199</formula>
    </cfRule>
  </conditionalFormatting>
  <conditionalFormatting sqref="D4:I5 K4:K5">
    <cfRule type="cellIs" priority="111" dxfId="2" operator="greaterThan" stopIfTrue="1">
      <formula>199</formula>
    </cfRule>
    <cfRule type="cellIs" priority="112" dxfId="0" operator="greaterThan" stopIfTrue="1">
      <formula>199</formula>
    </cfRule>
    <cfRule type="cellIs" priority="113" dxfId="2" operator="greaterThan" stopIfTrue="1">
      <formula>199</formula>
    </cfRule>
  </conditionalFormatting>
  <conditionalFormatting sqref="E4:I5">
    <cfRule type="cellIs" priority="110" dxfId="0" operator="greaterThan" stopIfTrue="1">
      <formula>199</formula>
    </cfRule>
  </conditionalFormatting>
  <conditionalFormatting sqref="E4:I5">
    <cfRule type="cellIs" priority="109" dxfId="9" operator="greaterThan" stopIfTrue="1">
      <formula>199</formula>
    </cfRule>
  </conditionalFormatting>
  <conditionalFormatting sqref="E4:I5">
    <cfRule type="cellIs" priority="106" dxfId="2" operator="greaterThan" stopIfTrue="1">
      <formula>199</formula>
    </cfRule>
    <cfRule type="cellIs" priority="107" dxfId="0" operator="greaterThan" stopIfTrue="1">
      <formula>199</formula>
    </cfRule>
    <cfRule type="cellIs" priority="108" dxfId="0" operator="greaterThan" stopIfTrue="1">
      <formula>199</formula>
    </cfRule>
  </conditionalFormatting>
  <conditionalFormatting sqref="E7:I9">
    <cfRule type="cellIs" priority="103" dxfId="2" operator="greaterThan" stopIfTrue="1">
      <formula>199</formula>
    </cfRule>
    <cfRule type="cellIs" priority="104" dxfId="0" operator="greaterThan" stopIfTrue="1">
      <formula>199</formula>
    </cfRule>
    <cfRule type="cellIs" priority="105" dxfId="0" operator="greaterThan" stopIfTrue="1">
      <formula>199</formula>
    </cfRule>
  </conditionalFormatting>
  <conditionalFormatting sqref="E7:I9">
    <cfRule type="cellIs" priority="100" dxfId="2" operator="greaterThan" stopIfTrue="1">
      <formula>199</formula>
    </cfRule>
    <cfRule type="cellIs" priority="101" dxfId="0" operator="greaterThan" stopIfTrue="1">
      <formula>199</formula>
    </cfRule>
    <cfRule type="cellIs" priority="102" dxfId="2" operator="greaterThan" stopIfTrue="1">
      <formula>199</formula>
    </cfRule>
  </conditionalFormatting>
  <conditionalFormatting sqref="E7:I9">
    <cfRule type="cellIs" priority="99" dxfId="0" operator="greaterThan" stopIfTrue="1">
      <formula>199</formula>
    </cfRule>
  </conditionalFormatting>
  <conditionalFormatting sqref="E7:G9">
    <cfRule type="cellIs" priority="98" dxfId="9" operator="greaterThan" stopIfTrue="1">
      <formula>199</formula>
    </cfRule>
  </conditionalFormatting>
  <conditionalFormatting sqref="E7:I9 J9">
    <cfRule type="cellIs" priority="95" dxfId="2" operator="greaterThan" stopIfTrue="1">
      <formula>199</formula>
    </cfRule>
    <cfRule type="cellIs" priority="96" dxfId="0" operator="greaterThan" stopIfTrue="1">
      <formula>199</formula>
    </cfRule>
    <cfRule type="cellIs" priority="97" dxfId="0" operator="greaterThan" stopIfTrue="1">
      <formula>199</formula>
    </cfRule>
  </conditionalFormatting>
  <conditionalFormatting sqref="E7:I9 J9">
    <cfRule type="cellIs" priority="92" dxfId="2" operator="greaterThan" stopIfTrue="1">
      <formula>199</formula>
    </cfRule>
    <cfRule type="cellIs" priority="93" dxfId="0" operator="greaterThan" stopIfTrue="1">
      <formula>199</formula>
    </cfRule>
    <cfRule type="cellIs" priority="94" dxfId="2" operator="greaterThan" stopIfTrue="1">
      <formula>199</formula>
    </cfRule>
  </conditionalFormatting>
  <conditionalFormatting sqref="E7:I9 J9">
    <cfRule type="cellIs" priority="91" dxfId="0" operator="greaterThan" stopIfTrue="1">
      <formula>199</formula>
    </cfRule>
  </conditionalFormatting>
  <conditionalFormatting sqref="E7:I9 J9">
    <cfRule type="cellIs" priority="90" dxfId="9" operator="greaterThan" stopIfTrue="1">
      <formula>199</formula>
    </cfRule>
  </conditionalFormatting>
  <conditionalFormatting sqref="E7:I9 J9">
    <cfRule type="cellIs" priority="89" dxfId="2" operator="greaterThan" stopIfTrue="1">
      <formula>199</formula>
    </cfRule>
  </conditionalFormatting>
  <conditionalFormatting sqref="E7:H9">
    <cfRule type="cellIs" priority="86" dxfId="2" operator="greaterThan" stopIfTrue="1">
      <formula>199</formula>
    </cfRule>
    <cfRule type="cellIs" priority="87" dxfId="0" operator="greaterThan" stopIfTrue="1">
      <formula>199</formula>
    </cfRule>
    <cfRule type="cellIs" priority="88" dxfId="0" operator="greaterThan" stopIfTrue="1">
      <formula>199</formula>
    </cfRule>
  </conditionalFormatting>
  <conditionalFormatting sqref="E7:H9">
    <cfRule type="cellIs" priority="83" dxfId="2" operator="greaterThan" stopIfTrue="1">
      <formula>199</formula>
    </cfRule>
    <cfRule type="cellIs" priority="84" dxfId="0" operator="greaterThan" stopIfTrue="1">
      <formula>199</formula>
    </cfRule>
    <cfRule type="cellIs" priority="85" dxfId="2" operator="greaterThan" stopIfTrue="1">
      <formula>199</formula>
    </cfRule>
  </conditionalFormatting>
  <conditionalFormatting sqref="E7:H9">
    <cfRule type="cellIs" priority="82" dxfId="0" operator="greaterThan" stopIfTrue="1">
      <formula>199</formula>
    </cfRule>
  </conditionalFormatting>
  <conditionalFormatting sqref="E7:H9">
    <cfRule type="cellIs" priority="81" dxfId="9" operator="greaterThan" stopIfTrue="1">
      <formula>199</formula>
    </cfRule>
  </conditionalFormatting>
  <conditionalFormatting sqref="E7:H9">
    <cfRule type="cellIs" priority="80" dxfId="2" operator="greaterThan" stopIfTrue="1">
      <formula>199</formula>
    </cfRule>
  </conditionalFormatting>
  <conditionalFormatting sqref="E7:I9">
    <cfRule type="cellIs" priority="77" dxfId="2" operator="greaterThan" stopIfTrue="1">
      <formula>199</formula>
    </cfRule>
    <cfRule type="cellIs" priority="78" dxfId="0" operator="greaterThan" stopIfTrue="1">
      <formula>199</formula>
    </cfRule>
    <cfRule type="cellIs" priority="79" dxfId="0" operator="greaterThan" stopIfTrue="1">
      <formula>199</formula>
    </cfRule>
  </conditionalFormatting>
  <conditionalFormatting sqref="E7:I9">
    <cfRule type="cellIs" priority="74" dxfId="2" operator="greaterThan" stopIfTrue="1">
      <formula>199</formula>
    </cfRule>
    <cfRule type="cellIs" priority="75" dxfId="0" operator="greaterThan" stopIfTrue="1">
      <formula>199</formula>
    </cfRule>
    <cfRule type="cellIs" priority="76" dxfId="2" operator="greaterThan" stopIfTrue="1">
      <formula>199</formula>
    </cfRule>
  </conditionalFormatting>
  <conditionalFormatting sqref="E7:I9">
    <cfRule type="cellIs" priority="73" dxfId="0" operator="greaterThan" stopIfTrue="1">
      <formula>199</formula>
    </cfRule>
  </conditionalFormatting>
  <conditionalFormatting sqref="E7:I9">
    <cfRule type="cellIs" priority="72" dxfId="9" operator="greaterThan" stopIfTrue="1">
      <formula>199</formula>
    </cfRule>
  </conditionalFormatting>
  <conditionalFormatting sqref="E7:I9">
    <cfRule type="cellIs" priority="71" dxfId="2" operator="greaterThan" stopIfTrue="1">
      <formula>199</formula>
    </cfRule>
  </conditionalFormatting>
  <conditionalFormatting sqref="F7:I8">
    <cfRule type="cellIs" priority="68" dxfId="2" operator="greaterThan" stopIfTrue="1">
      <formula>199</formula>
    </cfRule>
    <cfRule type="cellIs" priority="69" dxfId="0" operator="greaterThan" stopIfTrue="1">
      <formula>199</formula>
    </cfRule>
    <cfRule type="cellIs" priority="70" dxfId="0" operator="greaterThan" stopIfTrue="1">
      <formula>199</formula>
    </cfRule>
  </conditionalFormatting>
  <conditionalFormatting sqref="K7 E7:I8">
    <cfRule type="cellIs" priority="65" dxfId="2" operator="greaterThan" stopIfTrue="1">
      <formula>199</formula>
    </cfRule>
    <cfRule type="cellIs" priority="66" dxfId="0" operator="greaterThan" stopIfTrue="1">
      <formula>199</formula>
    </cfRule>
    <cfRule type="cellIs" priority="67" dxfId="2" operator="greaterThan" stopIfTrue="1">
      <formula>199</formula>
    </cfRule>
  </conditionalFormatting>
  <conditionalFormatting sqref="F7:I8">
    <cfRule type="cellIs" priority="64" dxfId="0" operator="greaterThan" stopIfTrue="1">
      <formula>199</formula>
    </cfRule>
  </conditionalFormatting>
  <conditionalFormatting sqref="F7:H8">
    <cfRule type="cellIs" priority="63" dxfId="9" operator="greaterThan" stopIfTrue="1">
      <formula>199</formula>
    </cfRule>
  </conditionalFormatting>
  <conditionalFormatting sqref="D8">
    <cfRule type="cellIs" priority="60" dxfId="2" operator="greaterThan" stopIfTrue="1">
      <formula>199</formula>
    </cfRule>
    <cfRule type="cellIs" priority="61" dxfId="0" operator="greaterThan" stopIfTrue="1">
      <formula>199</formula>
    </cfRule>
    <cfRule type="cellIs" priority="62" dxfId="2" operator="greaterThan" stopIfTrue="1">
      <formula>199</formula>
    </cfRule>
  </conditionalFormatting>
  <conditionalFormatting sqref="D7">
    <cfRule type="cellIs" priority="57" dxfId="2" operator="greaterThan" stopIfTrue="1">
      <formula>199</formula>
    </cfRule>
    <cfRule type="cellIs" priority="58" dxfId="0" operator="greaterThan" stopIfTrue="1">
      <formula>199</formula>
    </cfRule>
    <cfRule type="cellIs" priority="59" dxfId="2" operator="greaterThan" stopIfTrue="1">
      <formula>199</formula>
    </cfRule>
  </conditionalFormatting>
  <conditionalFormatting sqref="F7">
    <cfRule type="cellIs" priority="54" dxfId="2" operator="greaterThan" stopIfTrue="1">
      <formula>199</formula>
    </cfRule>
    <cfRule type="cellIs" priority="55" dxfId="0" operator="greaterThan" stopIfTrue="1">
      <formula>199</formula>
    </cfRule>
    <cfRule type="cellIs" priority="56" dxfId="2" operator="greaterThan" stopIfTrue="1">
      <formula>199</formula>
    </cfRule>
  </conditionalFormatting>
  <conditionalFormatting sqref="G8">
    <cfRule type="cellIs" priority="51" dxfId="2" operator="greaterThan" stopIfTrue="1">
      <formula>199</formula>
    </cfRule>
    <cfRule type="cellIs" priority="52" dxfId="0" operator="greaterThan" stopIfTrue="1">
      <formula>199</formula>
    </cfRule>
    <cfRule type="cellIs" priority="53" dxfId="2" operator="greaterThan" stopIfTrue="1">
      <formula>199</formula>
    </cfRule>
  </conditionalFormatting>
  <conditionalFormatting sqref="F8">
    <cfRule type="cellIs" priority="48" dxfId="2" operator="greaterThan" stopIfTrue="1">
      <formula>199</formula>
    </cfRule>
    <cfRule type="cellIs" priority="49" dxfId="0" operator="greaterThan" stopIfTrue="1">
      <formula>199</formula>
    </cfRule>
    <cfRule type="cellIs" priority="50" dxfId="2" operator="greaterThan" stopIfTrue="1">
      <formula>199</formula>
    </cfRule>
  </conditionalFormatting>
  <conditionalFormatting sqref="E11:I12">
    <cfRule type="cellIs" priority="45" dxfId="2" operator="greaterThan" stopIfTrue="1">
      <formula>199</formula>
    </cfRule>
    <cfRule type="cellIs" priority="46" dxfId="0" operator="greaterThan" stopIfTrue="1">
      <formula>199</formula>
    </cfRule>
    <cfRule type="cellIs" priority="47" dxfId="0" operator="greaterThan" stopIfTrue="1">
      <formula>199</formula>
    </cfRule>
  </conditionalFormatting>
  <conditionalFormatting sqref="K11 D11:I12">
    <cfRule type="cellIs" priority="42" dxfId="2" operator="greaterThan" stopIfTrue="1">
      <formula>199</formula>
    </cfRule>
    <cfRule type="cellIs" priority="43" dxfId="0" operator="greaterThan" stopIfTrue="1">
      <formula>199</formula>
    </cfRule>
    <cfRule type="cellIs" priority="44" dxfId="2" operator="greaterThan" stopIfTrue="1">
      <formula>199</formula>
    </cfRule>
  </conditionalFormatting>
  <conditionalFormatting sqref="E11:I12">
    <cfRule type="cellIs" priority="41" dxfId="0" operator="greaterThan" stopIfTrue="1">
      <formula>199</formula>
    </cfRule>
  </conditionalFormatting>
  <conditionalFormatting sqref="E11:I12">
    <cfRule type="cellIs" priority="40" dxfId="9" operator="greaterThan" stopIfTrue="1">
      <formula>199</formula>
    </cfRule>
  </conditionalFormatting>
  <conditionalFormatting sqref="E11:I12">
    <cfRule type="cellIs" priority="39" dxfId="2" operator="greaterThan" stopIfTrue="1">
      <formula>199</formula>
    </cfRule>
  </conditionalFormatting>
  <conditionalFormatting sqref="E14:I16">
    <cfRule type="cellIs" priority="36" dxfId="2" operator="greaterThan" stopIfTrue="1">
      <formula>199</formula>
    </cfRule>
    <cfRule type="cellIs" priority="37" dxfId="0" operator="greaterThan" stopIfTrue="1">
      <formula>199</formula>
    </cfRule>
    <cfRule type="cellIs" priority="38" dxfId="0" operator="greaterThan" stopIfTrue="1">
      <formula>199</formula>
    </cfRule>
  </conditionalFormatting>
  <conditionalFormatting sqref="E14:I16">
    <cfRule type="cellIs" priority="33" dxfId="2" operator="greaterThan" stopIfTrue="1">
      <formula>199</formula>
    </cfRule>
    <cfRule type="cellIs" priority="34" dxfId="0" operator="greaterThan" stopIfTrue="1">
      <formula>199</formula>
    </cfRule>
    <cfRule type="cellIs" priority="35" dxfId="2" operator="greaterThan" stopIfTrue="1">
      <formula>199</formula>
    </cfRule>
  </conditionalFormatting>
  <conditionalFormatting sqref="E14:I16">
    <cfRule type="cellIs" priority="32" dxfId="0" operator="greaterThan" stopIfTrue="1">
      <formula>199</formula>
    </cfRule>
  </conditionalFormatting>
  <conditionalFormatting sqref="E14:G16">
    <cfRule type="cellIs" priority="31" dxfId="9" operator="greaterThan" stopIfTrue="1">
      <formula>199</formula>
    </cfRule>
  </conditionalFormatting>
  <conditionalFormatting sqref="E14:I16">
    <cfRule type="cellIs" priority="28" dxfId="2" operator="greaterThan" stopIfTrue="1">
      <formula>199</formula>
    </cfRule>
    <cfRule type="cellIs" priority="29" dxfId="0" operator="greaterThan" stopIfTrue="1">
      <formula>199</formula>
    </cfRule>
    <cfRule type="cellIs" priority="30" dxfId="0" operator="greaterThan" stopIfTrue="1">
      <formula>199</formula>
    </cfRule>
  </conditionalFormatting>
  <conditionalFormatting sqref="E14:I16">
    <cfRule type="cellIs" priority="25" dxfId="2" operator="greaterThan" stopIfTrue="1">
      <formula>199</formula>
    </cfRule>
    <cfRule type="cellIs" priority="26" dxfId="0" operator="greaterThan" stopIfTrue="1">
      <formula>199</formula>
    </cfRule>
    <cfRule type="cellIs" priority="27" dxfId="2" operator="greaterThan" stopIfTrue="1">
      <formula>199</formula>
    </cfRule>
  </conditionalFormatting>
  <conditionalFormatting sqref="E14:I16">
    <cfRule type="cellIs" priority="24" dxfId="0" operator="greaterThan" stopIfTrue="1">
      <formula>199</formula>
    </cfRule>
  </conditionalFormatting>
  <conditionalFormatting sqref="E14:I16">
    <cfRule type="cellIs" priority="23" dxfId="9" operator="greaterThan" stopIfTrue="1">
      <formula>199</formula>
    </cfRule>
  </conditionalFormatting>
  <conditionalFormatting sqref="E14:I16">
    <cfRule type="cellIs" priority="22" dxfId="2" operator="greaterThan" stopIfTrue="1">
      <formula>199</formula>
    </cfRule>
  </conditionalFormatting>
  <conditionalFormatting sqref="E14:H16">
    <cfRule type="cellIs" priority="19" dxfId="2" operator="greaterThan" stopIfTrue="1">
      <formula>199</formula>
    </cfRule>
    <cfRule type="cellIs" priority="20" dxfId="0" operator="greaterThan" stopIfTrue="1">
      <formula>199</formula>
    </cfRule>
    <cfRule type="cellIs" priority="21" dxfId="0" operator="greaterThan" stopIfTrue="1">
      <formula>199</formula>
    </cfRule>
  </conditionalFormatting>
  <conditionalFormatting sqref="E14:H16">
    <cfRule type="cellIs" priority="16" dxfId="2" operator="greaterThan" stopIfTrue="1">
      <formula>199</formula>
    </cfRule>
    <cfRule type="cellIs" priority="17" dxfId="0" operator="greaterThan" stopIfTrue="1">
      <formula>199</formula>
    </cfRule>
    <cfRule type="cellIs" priority="18" dxfId="2" operator="greaterThan" stopIfTrue="1">
      <formula>199</formula>
    </cfRule>
  </conditionalFormatting>
  <conditionalFormatting sqref="E14:H16">
    <cfRule type="cellIs" priority="15" dxfId="0" operator="greaterThan" stopIfTrue="1">
      <formula>199</formula>
    </cfRule>
  </conditionalFormatting>
  <conditionalFormatting sqref="E14:H16">
    <cfRule type="cellIs" priority="14" dxfId="9" operator="greaterThan" stopIfTrue="1">
      <formula>199</formula>
    </cfRule>
  </conditionalFormatting>
  <conditionalFormatting sqref="E14:H16">
    <cfRule type="cellIs" priority="13" dxfId="2" operator="greaterThan" stopIfTrue="1">
      <formula>199</formula>
    </cfRule>
  </conditionalFormatting>
  <conditionalFormatting sqref="E14:I16">
    <cfRule type="cellIs" priority="10" dxfId="2" operator="greaterThan" stopIfTrue="1">
      <formula>199</formula>
    </cfRule>
    <cfRule type="cellIs" priority="11" dxfId="0" operator="greaterThan" stopIfTrue="1">
      <formula>199</formula>
    </cfRule>
    <cfRule type="cellIs" priority="12" dxfId="0" operator="greaterThan" stopIfTrue="1">
      <formula>199</formula>
    </cfRule>
  </conditionalFormatting>
  <conditionalFormatting sqref="E14:I16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2" operator="greaterThan" stopIfTrue="1">
      <formula>199</formula>
    </cfRule>
  </conditionalFormatting>
  <conditionalFormatting sqref="E14:I16">
    <cfRule type="cellIs" priority="6" dxfId="0" operator="greaterThan" stopIfTrue="1">
      <formula>199</formula>
    </cfRule>
  </conditionalFormatting>
  <conditionalFormatting sqref="E14:I16">
    <cfRule type="cellIs" priority="5" dxfId="9" operator="greaterThan" stopIfTrue="1">
      <formula>199</formula>
    </cfRule>
  </conditionalFormatting>
  <conditionalFormatting sqref="E14:I16">
    <cfRule type="cellIs" priority="4" dxfId="2" operator="greaterThan" stopIfTrue="1">
      <formula>199</formula>
    </cfRule>
  </conditionalFormatting>
  <conditionalFormatting sqref="K14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B26" sqref="B26"/>
    </sheetView>
  </sheetViews>
  <sheetFormatPr defaultColWidth="11.421875" defaultRowHeight="12.75"/>
  <cols>
    <col min="1" max="1" width="4.421875" style="17" bestFit="1" customWidth="1"/>
    <col min="2" max="2" width="26.00390625" style="18" bestFit="1" customWidth="1"/>
    <col min="3" max="3" width="13.421875" style="19" bestFit="1" customWidth="1"/>
    <col min="4" max="4" width="6.7109375" style="123" bestFit="1" customWidth="1"/>
    <col min="5" max="5" width="5.140625" style="19" bestFit="1" customWidth="1"/>
    <col min="6" max="6" width="6.421875" style="19" bestFit="1" customWidth="1"/>
    <col min="7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bestFit="1" customWidth="1"/>
    <col min="13" max="13" width="6.421875" style="30" bestFit="1" customWidth="1"/>
    <col min="14" max="14" width="8.28125" style="62" bestFit="1" customWidth="1"/>
    <col min="15" max="15" width="4.14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70" t="s">
        <v>4</v>
      </c>
      <c r="D1" s="116"/>
      <c r="M1" s="8"/>
      <c r="N1" s="60"/>
      <c r="O1" s="171" t="s">
        <v>26</v>
      </c>
      <c r="Q1" s="8"/>
      <c r="R1" s="8"/>
    </row>
    <row r="2" spans="1:18" s="37" customFormat="1" ht="57.75" customHeight="1">
      <c r="A2" s="170"/>
      <c r="B2" s="48" t="s">
        <v>23</v>
      </c>
      <c r="C2" s="8" t="s">
        <v>17</v>
      </c>
      <c r="D2" s="117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2"/>
      <c r="O2" s="171"/>
      <c r="Q2" s="32"/>
      <c r="R2" s="32"/>
    </row>
    <row r="3" spans="1:18" s="37" customFormat="1" ht="15.75">
      <c r="A3" s="170"/>
      <c r="B3" s="36"/>
      <c r="C3" s="33"/>
      <c r="D3" s="118"/>
      <c r="E3" s="32"/>
      <c r="F3" s="32"/>
      <c r="G3" s="32"/>
      <c r="H3" s="32"/>
      <c r="I3" s="32"/>
      <c r="J3" s="32"/>
      <c r="K3" s="29"/>
      <c r="L3" s="34"/>
      <c r="M3" s="36"/>
      <c r="N3" s="2"/>
      <c r="O3" s="171"/>
      <c r="Q3" s="32"/>
      <c r="R3" s="32"/>
    </row>
    <row r="4" spans="1:18" s="37" customFormat="1" ht="15.75">
      <c r="A4" s="36">
        <v>1</v>
      </c>
      <c r="B4" s="39" t="s">
        <v>18</v>
      </c>
      <c r="C4" s="33">
        <v>42645</v>
      </c>
      <c r="D4" s="127">
        <v>18</v>
      </c>
      <c r="E4" s="32">
        <v>170</v>
      </c>
      <c r="F4" s="32">
        <v>203</v>
      </c>
      <c r="G4" s="32">
        <v>160</v>
      </c>
      <c r="H4" s="32"/>
      <c r="I4" s="32"/>
      <c r="J4" s="32">
        <f>+E4+F4+G4+H4</f>
        <v>533</v>
      </c>
      <c r="K4" s="32">
        <v>3</v>
      </c>
      <c r="L4" s="34">
        <f>J4/K4</f>
        <v>177.66666666666666</v>
      </c>
      <c r="M4" s="57"/>
      <c r="N4" s="54"/>
      <c r="Q4" s="32"/>
      <c r="R4" s="32"/>
    </row>
    <row r="5" spans="1:18" s="24" customFormat="1" ht="18">
      <c r="A5" s="36"/>
      <c r="B5" s="37" t="s">
        <v>49</v>
      </c>
      <c r="C5" s="33"/>
      <c r="D5" s="127">
        <v>23</v>
      </c>
      <c r="E5" s="32">
        <v>162</v>
      </c>
      <c r="F5" s="32">
        <v>163</v>
      </c>
      <c r="G5" s="32">
        <v>153</v>
      </c>
      <c r="H5" s="32"/>
      <c r="I5" s="32"/>
      <c r="J5" s="32">
        <f>+E5+F5+G5+H5</f>
        <v>478</v>
      </c>
      <c r="K5" s="32">
        <v>3</v>
      </c>
      <c r="L5" s="34">
        <f>J5/K5</f>
        <v>159.33333333333334</v>
      </c>
      <c r="M5"/>
      <c r="N5"/>
      <c r="O5"/>
      <c r="P5" s="23"/>
      <c r="Q5" s="21"/>
      <c r="R5" s="21"/>
    </row>
    <row r="6" spans="1:18" s="24" customFormat="1" ht="18">
      <c r="A6"/>
      <c r="B6"/>
      <c r="C6"/>
      <c r="D6" s="127">
        <v>12</v>
      </c>
      <c r="E6" s="32">
        <v>153</v>
      </c>
      <c r="F6" s="32">
        <v>144</v>
      </c>
      <c r="G6" s="32">
        <v>157</v>
      </c>
      <c r="H6" s="32"/>
      <c r="I6" s="32"/>
      <c r="J6" s="32">
        <f>+E6+F6+G6+H6</f>
        <v>454</v>
      </c>
      <c r="K6" s="32">
        <v>3</v>
      </c>
      <c r="L6" s="34">
        <f>J6/K6</f>
        <v>151.33333333333334</v>
      </c>
      <c r="M6" s="142">
        <f>+J6+J5+J4</f>
        <v>1465</v>
      </c>
      <c r="N6" s="143">
        <f>+M6/9</f>
        <v>162.77777777777777</v>
      </c>
      <c r="O6" s="36">
        <v>1</v>
      </c>
      <c r="P6" s="23"/>
      <c r="Q6" s="21"/>
      <c r="R6" s="21"/>
    </row>
    <row r="7" spans="1:18" s="24" customFormat="1" ht="18">
      <c r="A7" s="23"/>
      <c r="B7" s="37"/>
      <c r="C7" s="33"/>
      <c r="D7" s="118"/>
      <c r="E7" s="32"/>
      <c r="F7" s="32"/>
      <c r="G7" s="32"/>
      <c r="H7" s="32"/>
      <c r="I7" s="32"/>
      <c r="J7" s="32"/>
      <c r="K7" s="32"/>
      <c r="L7" s="34"/>
      <c r="M7" s="40"/>
      <c r="N7" s="41"/>
      <c r="O7" s="23"/>
      <c r="P7" s="23"/>
      <c r="Q7" s="21"/>
      <c r="R7" s="21"/>
    </row>
    <row r="8" spans="1:18" s="24" customFormat="1" ht="18">
      <c r="A8" s="36">
        <v>1</v>
      </c>
      <c r="B8" s="39" t="s">
        <v>18</v>
      </c>
      <c r="C8" s="33">
        <v>42652</v>
      </c>
      <c r="D8" s="32"/>
      <c r="E8" s="32">
        <v>155</v>
      </c>
      <c r="F8" s="32">
        <v>148</v>
      </c>
      <c r="G8" s="32">
        <v>144</v>
      </c>
      <c r="H8" s="32"/>
      <c r="I8" s="32"/>
      <c r="J8" s="32">
        <f>SUM(E8:I8)</f>
        <v>447</v>
      </c>
      <c r="K8" s="32">
        <v>3</v>
      </c>
      <c r="L8" s="34">
        <f>+J8/K8</f>
        <v>149</v>
      </c>
      <c r="M8"/>
      <c r="N8"/>
      <c r="P8" s="23"/>
      <c r="Q8" s="21"/>
      <c r="R8" s="21"/>
    </row>
    <row r="9" spans="1:18" s="24" customFormat="1" ht="18">
      <c r="A9"/>
      <c r="B9" t="s">
        <v>59</v>
      </c>
      <c r="C9" s="113"/>
      <c r="D9" s="32"/>
      <c r="E9" s="32">
        <v>134</v>
      </c>
      <c r="F9" s="32">
        <v>146</v>
      </c>
      <c r="G9" s="32">
        <v>163</v>
      </c>
      <c r="H9" s="32"/>
      <c r="I9" s="32"/>
      <c r="J9" s="32">
        <f>SUM(E9:I9)</f>
        <v>443</v>
      </c>
      <c r="K9" s="32">
        <v>3</v>
      </c>
      <c r="L9" s="34">
        <f>+J9/K9</f>
        <v>147.66666666666666</v>
      </c>
      <c r="M9" s="142">
        <f>+J9+J8</f>
        <v>890</v>
      </c>
      <c r="N9" s="143">
        <f>+M9/6</f>
        <v>148.33333333333334</v>
      </c>
      <c r="O9" s="23"/>
      <c r="P9" s="23"/>
      <c r="Q9" s="21"/>
      <c r="R9" s="21"/>
    </row>
    <row r="10" spans="1:18" s="24" customFormat="1" ht="18">
      <c r="A10" s="17"/>
      <c r="B10" s="37"/>
      <c r="C10" s="100"/>
      <c r="D10" s="120"/>
      <c r="E10" s="101"/>
      <c r="F10" s="101"/>
      <c r="G10" s="101"/>
      <c r="H10" s="101"/>
      <c r="I10" s="101"/>
      <c r="J10" s="101"/>
      <c r="K10" s="101"/>
      <c r="L10" s="104"/>
      <c r="M10" s="32"/>
      <c r="N10" s="61"/>
      <c r="O10" s="23"/>
      <c r="P10" s="23"/>
      <c r="Q10" s="21"/>
      <c r="R10" s="21"/>
    </row>
    <row r="11" spans="1:18" s="24" customFormat="1" ht="18">
      <c r="A11" s="17"/>
      <c r="B11" s="39" t="s">
        <v>18</v>
      </c>
      <c r="C11" s="33">
        <v>42679</v>
      </c>
      <c r="D11" s="127">
        <v>5</v>
      </c>
      <c r="E11" s="32">
        <v>178</v>
      </c>
      <c r="F11" s="32">
        <v>142</v>
      </c>
      <c r="G11" s="32">
        <v>122</v>
      </c>
      <c r="H11" s="32">
        <v>163</v>
      </c>
      <c r="I11"/>
      <c r="J11" s="32">
        <f>+E11+F11+G11+H11</f>
        <v>605</v>
      </c>
      <c r="K11" s="32">
        <v>4</v>
      </c>
      <c r="L11" s="34">
        <f>+J11/K11</f>
        <v>151.25</v>
      </c>
      <c r="M11"/>
      <c r="N11"/>
      <c r="O11" s="23"/>
      <c r="P11" s="23"/>
      <c r="Q11" s="21"/>
      <c r="R11" s="21"/>
    </row>
    <row r="12" spans="1:18" s="24" customFormat="1" ht="18">
      <c r="A12" s="17"/>
      <c r="B12" s="37" t="s">
        <v>72</v>
      </c>
      <c r="C12" s="19"/>
      <c r="D12" s="127">
        <v>14</v>
      </c>
      <c r="E12" s="32">
        <v>165</v>
      </c>
      <c r="F12" s="32">
        <v>164</v>
      </c>
      <c r="G12" s="32">
        <v>113</v>
      </c>
      <c r="H12" s="32">
        <v>174</v>
      </c>
      <c r="I12"/>
      <c r="J12" s="32">
        <f>+E12+F12+G12+H12</f>
        <v>616</v>
      </c>
      <c r="K12" s="32">
        <v>4</v>
      </c>
      <c r="L12" s="34">
        <f>+J12/K12</f>
        <v>154</v>
      </c>
      <c r="M12" s="142">
        <f>+J12+J11</f>
        <v>1221</v>
      </c>
      <c r="N12" s="143">
        <f>+M12/8</f>
        <v>152.625</v>
      </c>
      <c r="O12" s="23"/>
      <c r="P12" s="23"/>
      <c r="Q12" s="21"/>
      <c r="R12" s="21"/>
    </row>
    <row r="13" spans="1:18" s="24" customFormat="1" ht="18">
      <c r="A13" s="17"/>
      <c r="B13" s="37"/>
      <c r="C13" s="100"/>
      <c r="D13" s="120"/>
      <c r="E13" s="101"/>
      <c r="F13" s="101"/>
      <c r="G13" s="101"/>
      <c r="H13" s="101"/>
      <c r="I13" s="101"/>
      <c r="J13" s="101"/>
      <c r="K13" s="101"/>
      <c r="L13" s="104"/>
      <c r="M13" s="32"/>
      <c r="N13" s="61"/>
      <c r="O13" s="23"/>
      <c r="P13" s="23"/>
      <c r="Q13" s="21"/>
      <c r="R13" s="21"/>
    </row>
    <row r="14" spans="1:18" s="24" customFormat="1" ht="18">
      <c r="A14" s="17">
        <v>1</v>
      </c>
      <c r="B14" s="39" t="s">
        <v>78</v>
      </c>
      <c r="C14" s="33">
        <v>42694</v>
      </c>
      <c r="D14" s="120"/>
      <c r="E14" s="32">
        <v>134</v>
      </c>
      <c r="F14" s="32">
        <v>164</v>
      </c>
      <c r="G14" s="32">
        <v>150</v>
      </c>
      <c r="H14" s="32">
        <v>154</v>
      </c>
      <c r="I14" s="101"/>
      <c r="J14" s="32">
        <f>+E14+F14+G14+H14</f>
        <v>602</v>
      </c>
      <c r="K14" s="32">
        <v>4</v>
      </c>
      <c r="L14" s="34">
        <f>+J14/K14</f>
        <v>150.5</v>
      </c>
      <c r="M14"/>
      <c r="N14"/>
      <c r="O14" s="23"/>
      <c r="P14" s="23"/>
      <c r="Q14" s="21"/>
      <c r="R14" s="21"/>
    </row>
    <row r="15" spans="1:18" s="24" customFormat="1" ht="18">
      <c r="A15" s="17"/>
      <c r="B15" s="37" t="s">
        <v>79</v>
      </c>
      <c r="C15" s="100"/>
      <c r="D15" s="120"/>
      <c r="E15" s="32">
        <v>203</v>
      </c>
      <c r="F15" s="32">
        <v>123</v>
      </c>
      <c r="G15" s="32">
        <v>160</v>
      </c>
      <c r="H15" s="32"/>
      <c r="I15" s="101"/>
      <c r="J15" s="32">
        <f>+E15+F15+G15+H15</f>
        <v>486</v>
      </c>
      <c r="K15" s="32">
        <v>3</v>
      </c>
      <c r="L15" s="34">
        <f>+J15/K15</f>
        <v>162</v>
      </c>
      <c r="M15" s="142">
        <f>+J15+J14</f>
        <v>1088</v>
      </c>
      <c r="N15" s="143">
        <f>+M15/7</f>
        <v>155.42857142857142</v>
      </c>
      <c r="O15" s="23">
        <v>1</v>
      </c>
      <c r="P15" s="23"/>
      <c r="Q15" s="21"/>
      <c r="R15" s="21"/>
    </row>
    <row r="16" spans="1:18" s="24" customFormat="1" ht="18">
      <c r="A16" s="17"/>
      <c r="B16" s="37" t="s">
        <v>80</v>
      </c>
      <c r="C16" s="100"/>
      <c r="D16" s="120"/>
      <c r="E16" s="101"/>
      <c r="F16" s="101"/>
      <c r="G16" s="101"/>
      <c r="H16" s="101"/>
      <c r="I16" s="101"/>
      <c r="J16" s="101"/>
      <c r="K16" s="101"/>
      <c r="L16" s="104"/>
      <c r="M16" s="32"/>
      <c r="N16" s="61"/>
      <c r="O16" s="23"/>
      <c r="P16" s="23"/>
      <c r="Q16" s="21"/>
      <c r="R16" s="21"/>
    </row>
    <row r="17" spans="1:18" s="24" customFormat="1" ht="18">
      <c r="A17" s="17"/>
      <c r="B17" s="37"/>
      <c r="C17" s="100"/>
      <c r="D17" s="120"/>
      <c r="E17" s="101"/>
      <c r="F17" s="101"/>
      <c r="G17" s="101"/>
      <c r="H17" s="101"/>
      <c r="I17" s="101"/>
      <c r="J17" s="101"/>
      <c r="K17" s="101"/>
      <c r="L17" s="104"/>
      <c r="M17" s="32"/>
      <c r="N17" s="61"/>
      <c r="O17" s="23"/>
      <c r="P17" s="23"/>
      <c r="Q17" s="21"/>
      <c r="R17" s="21"/>
    </row>
    <row r="18" spans="1:18" s="24" customFormat="1" ht="18">
      <c r="A18" s="17">
        <v>1</v>
      </c>
      <c r="B18" s="39" t="s">
        <v>18</v>
      </c>
      <c r="C18" s="33">
        <v>42708</v>
      </c>
      <c r="D18" s="127">
        <v>19</v>
      </c>
      <c r="E18" s="32">
        <v>146</v>
      </c>
      <c r="F18" s="32">
        <v>170</v>
      </c>
      <c r="G18" s="32">
        <v>209</v>
      </c>
      <c r="H18" s="32">
        <v>157</v>
      </c>
      <c r="I18"/>
      <c r="J18" s="32">
        <f>+E18+F18+G18+H18</f>
        <v>682</v>
      </c>
      <c r="K18" s="32">
        <v>4</v>
      </c>
      <c r="L18" s="34">
        <f>+J18/K18</f>
        <v>170.5</v>
      </c>
      <c r="M18"/>
      <c r="N18"/>
      <c r="O18" s="23"/>
      <c r="P18" s="23"/>
      <c r="Q18" s="21"/>
      <c r="R18" s="21"/>
    </row>
    <row r="19" spans="1:18" s="24" customFormat="1" ht="18">
      <c r="A19" s="17"/>
      <c r="B19" s="37" t="s">
        <v>67</v>
      </c>
      <c r="C19" s="19"/>
      <c r="D19" s="127">
        <v>8</v>
      </c>
      <c r="E19" s="32">
        <v>154</v>
      </c>
      <c r="F19" s="32">
        <v>158</v>
      </c>
      <c r="G19" s="32">
        <v>162</v>
      </c>
      <c r="H19" s="32">
        <v>242</v>
      </c>
      <c r="I19"/>
      <c r="J19" s="32">
        <f>+E19+F19+G19+H19</f>
        <v>716</v>
      </c>
      <c r="K19" s="32">
        <v>4</v>
      </c>
      <c r="L19" s="34">
        <f>+J19/K19</f>
        <v>179</v>
      </c>
      <c r="M19" s="142">
        <f>+J19+J18</f>
        <v>1398</v>
      </c>
      <c r="N19" s="143">
        <f>+M19/8</f>
        <v>174.75</v>
      </c>
      <c r="O19" s="23"/>
      <c r="P19" s="23"/>
      <c r="Q19" s="21"/>
      <c r="R19" s="21"/>
    </row>
    <row r="20" spans="1:18" s="24" customFormat="1" ht="18">
      <c r="A20" s="17"/>
      <c r="B20" s="37"/>
      <c r="C20" s="100"/>
      <c r="D20" s="120"/>
      <c r="E20" s="101"/>
      <c r="F20" s="101"/>
      <c r="G20" s="101"/>
      <c r="H20" s="101"/>
      <c r="I20" s="101"/>
      <c r="J20" s="101"/>
      <c r="K20" s="101"/>
      <c r="L20" s="104"/>
      <c r="M20" s="32"/>
      <c r="N20" s="61"/>
      <c r="O20" s="23"/>
      <c r="P20" s="23"/>
      <c r="Q20" s="21"/>
      <c r="R20" s="21"/>
    </row>
    <row r="21" spans="1:18" s="24" customFormat="1" ht="18">
      <c r="A21" s="17">
        <v>1</v>
      </c>
      <c r="B21" s="39" t="s">
        <v>88</v>
      </c>
      <c r="C21" s="33"/>
      <c r="D21" s="120"/>
      <c r="E21" s="101"/>
      <c r="F21" s="101"/>
      <c r="G21" s="101"/>
      <c r="H21" s="101"/>
      <c r="I21" s="101"/>
      <c r="J21" s="101"/>
      <c r="K21" s="101"/>
      <c r="L21" s="104"/>
      <c r="M21" s="32"/>
      <c r="N21" s="61"/>
      <c r="O21" s="23"/>
      <c r="P21" s="23"/>
      <c r="Q21" s="21"/>
      <c r="R21" s="21"/>
    </row>
    <row r="22" spans="1:18" s="24" customFormat="1" ht="18">
      <c r="A22" s="17"/>
      <c r="B22" s="37" t="s">
        <v>89</v>
      </c>
      <c r="C22" s="33">
        <v>42715</v>
      </c>
      <c r="D22" s="120"/>
      <c r="E22" s="32">
        <v>127</v>
      </c>
      <c r="F22" s="32">
        <v>162</v>
      </c>
      <c r="G22" s="32">
        <v>155</v>
      </c>
      <c r="H22" s="32">
        <v>126</v>
      </c>
      <c r="I22" s="32"/>
      <c r="J22" s="32">
        <f>+E22+F22+G22+H22</f>
        <v>570</v>
      </c>
      <c r="K22" s="32">
        <v>4</v>
      </c>
      <c r="L22" s="34">
        <f>+J22/K22</f>
        <v>142.5</v>
      </c>
      <c r="M22" s="142">
        <f>+J22</f>
        <v>570</v>
      </c>
      <c r="N22" s="143">
        <f>+M22/4</f>
        <v>142.5</v>
      </c>
      <c r="O22" s="23">
        <v>1</v>
      </c>
      <c r="P22" s="23"/>
      <c r="Q22" s="21"/>
      <c r="R22" s="21"/>
    </row>
    <row r="23" spans="1:18" s="24" customFormat="1" ht="18">
      <c r="A23" s="17"/>
      <c r="B23" s="37"/>
      <c r="C23" s="19"/>
      <c r="D23" s="120"/>
      <c r="E23" s="32"/>
      <c r="F23" s="32"/>
      <c r="G23" s="32"/>
      <c r="H23" s="32"/>
      <c r="I23" s="32"/>
      <c r="J23" s="32"/>
      <c r="K23" s="32"/>
      <c r="L23" s="34"/>
      <c r="M23" s="32"/>
      <c r="N23" s="61"/>
      <c r="O23" s="23"/>
      <c r="P23" s="23"/>
      <c r="Q23" s="21"/>
      <c r="R23" s="21"/>
    </row>
    <row r="24" spans="1:18" s="24" customFormat="1" ht="18">
      <c r="A24" s="36">
        <v>1</v>
      </c>
      <c r="B24" s="39" t="s">
        <v>18</v>
      </c>
      <c r="C24" s="112">
        <v>42743</v>
      </c>
      <c r="D24" s="32">
        <v>10</v>
      </c>
      <c r="E24" s="32">
        <v>177</v>
      </c>
      <c r="F24" s="32">
        <v>149</v>
      </c>
      <c r="G24" s="32">
        <v>150</v>
      </c>
      <c r="H24" s="32"/>
      <c r="I24"/>
      <c r="J24" s="32">
        <f>+E24+F24+G24</f>
        <v>476</v>
      </c>
      <c r="K24" s="32">
        <v>3</v>
      </c>
      <c r="L24" s="34">
        <f>+J24/K24</f>
        <v>158.66666666666666</v>
      </c>
      <c r="M24"/>
      <c r="N24"/>
      <c r="O24" s="23"/>
      <c r="P24" s="23"/>
      <c r="Q24" s="21"/>
      <c r="R24" s="21"/>
    </row>
    <row r="25" spans="1:18" s="24" customFormat="1" ht="18">
      <c r="A25"/>
      <c r="B25" s="37" t="s">
        <v>95</v>
      </c>
      <c r="C25"/>
      <c r="D25" s="32">
        <v>19</v>
      </c>
      <c r="E25" s="32">
        <v>149</v>
      </c>
      <c r="F25" s="32">
        <v>170</v>
      </c>
      <c r="G25" s="32">
        <v>148</v>
      </c>
      <c r="H25" s="32"/>
      <c r="I25"/>
      <c r="J25" s="32">
        <f>+E25++F25+G25</f>
        <v>467</v>
      </c>
      <c r="K25" s="32">
        <v>3</v>
      </c>
      <c r="L25" s="34">
        <f>+J25/K25</f>
        <v>155.66666666666666</v>
      </c>
      <c r="M25" s="142">
        <f>+J25+J24</f>
        <v>943</v>
      </c>
      <c r="N25" s="143">
        <f>+M25/6</f>
        <v>157.16666666666666</v>
      </c>
      <c r="O25" s="23"/>
      <c r="P25" s="23"/>
      <c r="Q25" s="21"/>
      <c r="R25" s="21"/>
    </row>
    <row r="26" spans="1:18" s="24" customFormat="1" ht="19.5">
      <c r="A26" s="36"/>
      <c r="B26" s="109" t="s">
        <v>97</v>
      </c>
      <c r="C26" s="33"/>
      <c r="D26" s="136"/>
      <c r="E26" s="32"/>
      <c r="F26" s="32"/>
      <c r="G26" s="42"/>
      <c r="H26" s="42"/>
      <c r="I26" s="42"/>
      <c r="J26" s="32"/>
      <c r="K26" s="32"/>
      <c r="L26"/>
      <c r="M26"/>
      <c r="N26"/>
      <c r="O26" s="23"/>
      <c r="P26" s="23"/>
      <c r="Q26" s="21"/>
      <c r="R26" s="21"/>
    </row>
    <row r="27" spans="1:18" s="24" customFormat="1" ht="18">
      <c r="A27" s="17"/>
      <c r="B27" s="37"/>
      <c r="C27" s="19"/>
      <c r="D27" s="120"/>
      <c r="E27" s="32"/>
      <c r="F27" s="32"/>
      <c r="G27" s="32"/>
      <c r="H27" s="32"/>
      <c r="I27" s="32"/>
      <c r="J27" s="32"/>
      <c r="K27" s="32"/>
      <c r="L27" s="34"/>
      <c r="M27" s="32"/>
      <c r="N27" s="61"/>
      <c r="O27" s="23"/>
      <c r="P27" s="23"/>
      <c r="Q27" s="21"/>
      <c r="R27" s="21"/>
    </row>
    <row r="28" spans="1:18" s="24" customFormat="1" ht="18">
      <c r="A28" s="17"/>
      <c r="B28" s="37"/>
      <c r="C28" s="19"/>
      <c r="D28" s="120"/>
      <c r="E28" s="32"/>
      <c r="F28" s="32"/>
      <c r="G28" s="32"/>
      <c r="H28" s="32"/>
      <c r="I28" s="32"/>
      <c r="J28" s="32"/>
      <c r="K28" s="32"/>
      <c r="L28" s="34"/>
      <c r="M28" s="32"/>
      <c r="N28" s="61"/>
      <c r="O28" s="23"/>
      <c r="P28" s="23"/>
      <c r="Q28" s="21"/>
      <c r="R28" s="21"/>
    </row>
    <row r="29" spans="1:18" s="99" customFormat="1" ht="18">
      <c r="A29" s="17"/>
      <c r="B29" s="37"/>
      <c r="C29" s="19"/>
      <c r="D29" s="120"/>
      <c r="E29" s="32"/>
      <c r="F29" s="32"/>
      <c r="G29" s="32"/>
      <c r="H29" s="32"/>
      <c r="I29" s="32"/>
      <c r="J29" s="32"/>
      <c r="K29" s="32"/>
      <c r="L29" s="34"/>
      <c r="M29" s="32"/>
      <c r="N29" s="61"/>
      <c r="O29" s="23"/>
      <c r="P29"/>
      <c r="Q29" s="101"/>
      <c r="R29" s="101"/>
    </row>
    <row r="30" spans="1:18" s="99" customFormat="1" ht="18">
      <c r="A30" s="17"/>
      <c r="B30" s="37"/>
      <c r="C30" s="19"/>
      <c r="D30" s="120"/>
      <c r="E30" s="32"/>
      <c r="F30" s="32"/>
      <c r="G30" s="32"/>
      <c r="H30" s="32"/>
      <c r="I30" s="32"/>
      <c r="J30" s="32"/>
      <c r="K30" s="32"/>
      <c r="L30" s="34"/>
      <c r="M30" s="32"/>
      <c r="N30" s="61"/>
      <c r="O30" s="23"/>
      <c r="P30"/>
      <c r="Q30" s="101"/>
      <c r="R30" s="101"/>
    </row>
    <row r="31" spans="1:18" s="99" customFormat="1" ht="18">
      <c r="A31" s="17"/>
      <c r="B31" s="37"/>
      <c r="C31" s="19"/>
      <c r="D31" s="120"/>
      <c r="E31" s="32"/>
      <c r="F31" s="32"/>
      <c r="G31" s="32"/>
      <c r="H31" s="32"/>
      <c r="I31" s="32"/>
      <c r="J31" s="32"/>
      <c r="K31" s="32"/>
      <c r="L31" s="34"/>
      <c r="M31" s="32"/>
      <c r="N31" s="61"/>
      <c r="O31" s="23"/>
      <c r="P31"/>
      <c r="Q31" s="101"/>
      <c r="R31" s="101"/>
    </row>
    <row r="32" spans="1:18" s="99" customFormat="1" ht="18">
      <c r="A32" s="17"/>
      <c r="B32" s="37"/>
      <c r="C32" s="100"/>
      <c r="D32" s="120"/>
      <c r="E32" s="101"/>
      <c r="F32" s="101"/>
      <c r="G32" s="101"/>
      <c r="H32" s="101"/>
      <c r="I32" s="101"/>
      <c r="J32" s="101"/>
      <c r="K32" s="101"/>
      <c r="L32" s="104"/>
      <c r="M32" s="32"/>
      <c r="N32" s="61"/>
      <c r="O32" s="23"/>
      <c r="P32"/>
      <c r="Q32" s="101"/>
      <c r="R32" s="101"/>
    </row>
    <row r="33" spans="1:18" s="24" customFormat="1" ht="18">
      <c r="A33" s="23"/>
      <c r="B33" s="99"/>
      <c r="C33" s="100"/>
      <c r="D33" s="120"/>
      <c r="E33" s="101"/>
      <c r="F33" s="101"/>
      <c r="G33" s="101"/>
      <c r="H33" s="101"/>
      <c r="I33" s="101"/>
      <c r="J33" s="101"/>
      <c r="K33" s="101"/>
      <c r="L33" s="104"/>
      <c r="M33" s="32"/>
      <c r="N33" s="61"/>
      <c r="O33" s="23"/>
      <c r="P33" s="23"/>
      <c r="Q33" s="21"/>
      <c r="R33" s="21"/>
    </row>
    <row r="34" spans="1:18" s="24" customFormat="1" ht="18.75">
      <c r="A34" s="23">
        <f>SUM(A4:A33)</f>
        <v>6</v>
      </c>
      <c r="B34" s="99"/>
      <c r="C34" s="23" t="s">
        <v>4</v>
      </c>
      <c r="D34" s="121"/>
      <c r="E34" s="23"/>
      <c r="F34" s="23"/>
      <c r="G34" s="23"/>
      <c r="H34" s="23"/>
      <c r="I34" s="23"/>
      <c r="J34" s="23">
        <f>SUM(J4:J33)</f>
        <v>7575</v>
      </c>
      <c r="K34" s="23">
        <f>SUM(K4:K33)</f>
        <v>48</v>
      </c>
      <c r="L34" s="27">
        <f>J34/K34</f>
        <v>157.8125</v>
      </c>
      <c r="M34" s="32"/>
      <c r="N34" s="61"/>
      <c r="O34" s="23">
        <f>SUM(O6:O33)</f>
        <v>3</v>
      </c>
      <c r="P34" s="23"/>
      <c r="Q34" s="21"/>
      <c r="R34" s="21"/>
    </row>
    <row r="35" spans="1:18" s="24" customFormat="1" ht="18.75">
      <c r="A35" s="23"/>
      <c r="B35" s="37"/>
      <c r="C35" s="21"/>
      <c r="D35" s="122"/>
      <c r="E35" s="21"/>
      <c r="F35" s="21"/>
      <c r="G35" s="21"/>
      <c r="H35" s="21"/>
      <c r="I35" s="21"/>
      <c r="J35" s="21"/>
      <c r="K35" s="21"/>
      <c r="L35" s="21"/>
      <c r="M35" s="32"/>
      <c r="N35" s="61"/>
      <c r="O35" s="23"/>
      <c r="P35" s="23"/>
      <c r="Q35" s="21"/>
      <c r="R35" s="21"/>
    </row>
    <row r="36" spans="1:18" s="24" customFormat="1" ht="18.75">
      <c r="A36" s="23"/>
      <c r="C36" s="23"/>
      <c r="D36" s="122"/>
      <c r="E36" s="21"/>
      <c r="F36" s="21"/>
      <c r="G36" s="21"/>
      <c r="H36" s="21"/>
      <c r="I36" s="21"/>
      <c r="J36" s="23"/>
      <c r="K36" s="23"/>
      <c r="L36" s="27"/>
      <c r="M36" s="32"/>
      <c r="N36" s="61"/>
      <c r="O36" s="23"/>
      <c r="P36" s="23"/>
      <c r="Q36" s="21"/>
      <c r="R36" s="21"/>
    </row>
    <row r="37" spans="1:18" s="24" customFormat="1" ht="18.75">
      <c r="A37" s="23"/>
      <c r="C37" s="21"/>
      <c r="D37" s="122"/>
      <c r="E37" s="21"/>
      <c r="F37" s="21"/>
      <c r="G37" s="21"/>
      <c r="H37" s="21"/>
      <c r="I37" s="21"/>
      <c r="J37" s="21"/>
      <c r="K37" s="21"/>
      <c r="L37" s="21"/>
      <c r="M37" s="32"/>
      <c r="N37" s="61"/>
      <c r="O37" s="23"/>
      <c r="P37" s="23"/>
      <c r="Q37" s="21"/>
      <c r="R37" s="21"/>
    </row>
    <row r="38" spans="1:18" s="24" customFormat="1" ht="18.75">
      <c r="A38" s="23"/>
      <c r="C38" s="21"/>
      <c r="D38" s="122"/>
      <c r="E38" s="21"/>
      <c r="F38" s="21"/>
      <c r="G38" s="21"/>
      <c r="H38" s="21"/>
      <c r="I38" s="21"/>
      <c r="J38" s="23"/>
      <c r="K38" s="23"/>
      <c r="L38" s="27"/>
      <c r="M38" s="32"/>
      <c r="N38" s="61"/>
      <c r="O38" s="23"/>
      <c r="P38" s="23"/>
      <c r="Q38" s="21"/>
      <c r="R38" s="21"/>
    </row>
    <row r="39" spans="1:18" s="24" customFormat="1" ht="18.75">
      <c r="A39" s="23"/>
      <c r="C39" s="21"/>
      <c r="D39" s="122"/>
      <c r="E39" s="21"/>
      <c r="F39" s="21"/>
      <c r="G39" s="21"/>
      <c r="H39" s="21"/>
      <c r="I39" s="21"/>
      <c r="J39" s="21"/>
      <c r="K39" s="21"/>
      <c r="L39" s="21"/>
      <c r="M39" s="32"/>
      <c r="N39" s="61"/>
      <c r="O39" s="23"/>
      <c r="P39" s="23"/>
      <c r="Q39" s="21"/>
      <c r="R39" s="21"/>
    </row>
    <row r="40" spans="1:18" s="24" customFormat="1" ht="18.75">
      <c r="A40" s="23"/>
      <c r="C40" s="21"/>
      <c r="D40" s="122"/>
      <c r="E40" s="21"/>
      <c r="F40" s="21"/>
      <c r="G40" s="21"/>
      <c r="H40" s="21"/>
      <c r="I40" s="21"/>
      <c r="J40" s="21"/>
      <c r="K40" s="21"/>
      <c r="L40" s="21"/>
      <c r="M40" s="32"/>
      <c r="N40" s="61"/>
      <c r="O40" s="23"/>
      <c r="P40" s="23"/>
      <c r="Q40" s="21"/>
      <c r="R40" s="21"/>
    </row>
    <row r="41" spans="1:18" s="24" customFormat="1" ht="18.75">
      <c r="A41" s="23"/>
      <c r="C41" s="21"/>
      <c r="D41" s="122"/>
      <c r="E41" s="21"/>
      <c r="F41" s="21"/>
      <c r="G41" s="21"/>
      <c r="H41" s="21"/>
      <c r="I41" s="21"/>
      <c r="J41" s="21"/>
      <c r="K41" s="21"/>
      <c r="L41" s="21"/>
      <c r="M41" s="32"/>
      <c r="N41" s="61"/>
      <c r="O41" s="23"/>
      <c r="P41" s="23"/>
      <c r="Q41" s="21"/>
      <c r="R41" s="21"/>
    </row>
    <row r="42" spans="1:18" s="24" customFormat="1" ht="18.75">
      <c r="A42" s="23"/>
      <c r="C42" s="21"/>
      <c r="D42" s="122"/>
      <c r="E42" s="21"/>
      <c r="F42" s="21"/>
      <c r="G42" s="21"/>
      <c r="H42" s="21"/>
      <c r="I42" s="21"/>
      <c r="J42" s="21"/>
      <c r="K42" s="21"/>
      <c r="L42" s="21"/>
      <c r="M42" s="32"/>
      <c r="N42" s="61"/>
      <c r="O42" s="23"/>
      <c r="P42" s="23"/>
      <c r="Q42" s="21"/>
      <c r="R42" s="21"/>
    </row>
    <row r="43" spans="1:18" s="24" customFormat="1" ht="18.75">
      <c r="A43" s="23"/>
      <c r="C43" s="21"/>
      <c r="D43" s="122"/>
      <c r="E43" s="21"/>
      <c r="F43" s="21"/>
      <c r="G43" s="21"/>
      <c r="H43" s="21"/>
      <c r="I43" s="21"/>
      <c r="J43" s="21"/>
      <c r="K43" s="21"/>
      <c r="L43" s="21"/>
      <c r="M43" s="32"/>
      <c r="N43" s="61"/>
      <c r="O43" s="23"/>
      <c r="P43" s="23"/>
      <c r="Q43" s="21"/>
      <c r="R43" s="21"/>
    </row>
    <row r="44" spans="1:18" s="24" customFormat="1" ht="18.75">
      <c r="A44" s="23"/>
      <c r="C44" s="21"/>
      <c r="D44" s="122"/>
      <c r="E44" s="21"/>
      <c r="F44" s="21"/>
      <c r="G44" s="21"/>
      <c r="H44" s="21"/>
      <c r="I44" s="21"/>
      <c r="J44" s="21"/>
      <c r="K44" s="21"/>
      <c r="L44" s="21"/>
      <c r="M44" s="32"/>
      <c r="N44" s="61"/>
      <c r="O44" s="23"/>
      <c r="P44" s="23"/>
      <c r="Q44" s="21"/>
      <c r="R44" s="21"/>
    </row>
    <row r="45" spans="1:18" s="24" customFormat="1" ht="18.75">
      <c r="A45" s="23"/>
      <c r="C45" s="21"/>
      <c r="D45" s="122"/>
      <c r="E45" s="21"/>
      <c r="F45" s="21"/>
      <c r="G45" s="21"/>
      <c r="H45" s="21"/>
      <c r="I45" s="21"/>
      <c r="J45" s="21"/>
      <c r="K45" s="21"/>
      <c r="L45" s="21"/>
      <c r="M45" s="32"/>
      <c r="N45" s="61"/>
      <c r="O45" s="23"/>
      <c r="P45" s="23"/>
      <c r="Q45" s="21"/>
      <c r="R45" s="21"/>
    </row>
    <row r="46" spans="1:18" s="24" customFormat="1" ht="18.75">
      <c r="A46" s="23"/>
      <c r="C46" s="21"/>
      <c r="D46" s="122"/>
      <c r="E46" s="21"/>
      <c r="F46" s="21"/>
      <c r="G46" s="21"/>
      <c r="H46" s="21"/>
      <c r="I46" s="21"/>
      <c r="J46" s="21"/>
      <c r="K46" s="21"/>
      <c r="L46" s="21"/>
      <c r="M46" s="32"/>
      <c r="N46" s="61"/>
      <c r="O46" s="23"/>
      <c r="P46" s="23"/>
      <c r="Q46" s="21"/>
      <c r="R46" s="21"/>
    </row>
    <row r="47" spans="1:18" s="24" customFormat="1" ht="18.75">
      <c r="A47" s="23"/>
      <c r="C47" s="21"/>
      <c r="D47" s="122"/>
      <c r="E47" s="21"/>
      <c r="F47" s="21"/>
      <c r="G47" s="21"/>
      <c r="H47" s="21"/>
      <c r="I47" s="21"/>
      <c r="J47" s="21"/>
      <c r="K47" s="21"/>
      <c r="L47" s="21"/>
      <c r="M47" s="32"/>
      <c r="N47" s="61"/>
      <c r="O47" s="23"/>
      <c r="P47" s="23"/>
      <c r="Q47" s="21"/>
      <c r="R47" s="21"/>
    </row>
    <row r="48" spans="1:18" s="24" customFormat="1" ht="18.75">
      <c r="A48" s="23"/>
      <c r="C48" s="21"/>
      <c r="D48" s="122"/>
      <c r="E48" s="21"/>
      <c r="F48" s="21"/>
      <c r="G48" s="21"/>
      <c r="H48" s="21"/>
      <c r="I48" s="21"/>
      <c r="J48" s="21"/>
      <c r="K48" s="21"/>
      <c r="L48" s="21"/>
      <c r="M48" s="32"/>
      <c r="N48" s="61"/>
      <c r="O48" s="23"/>
      <c r="P48" s="23"/>
      <c r="Q48" s="21"/>
      <c r="R48" s="21"/>
    </row>
    <row r="49" spans="1:18" s="24" customFormat="1" ht="18.75">
      <c r="A49" s="23"/>
      <c r="C49" s="21"/>
      <c r="D49" s="122"/>
      <c r="E49" s="21"/>
      <c r="F49" s="21"/>
      <c r="G49" s="21"/>
      <c r="H49" s="21"/>
      <c r="I49" s="21"/>
      <c r="J49" s="21"/>
      <c r="K49" s="21"/>
      <c r="L49" s="21"/>
      <c r="M49" s="32"/>
      <c r="N49" s="61"/>
      <c r="O49" s="23"/>
      <c r="P49" s="23"/>
      <c r="Q49" s="21"/>
      <c r="R49" s="21"/>
    </row>
    <row r="50" spans="1:18" s="99" customFormat="1" ht="18.75">
      <c r="A50" s="23"/>
      <c r="B50" s="24"/>
      <c r="C50" s="21"/>
      <c r="D50" s="122"/>
      <c r="E50" s="21"/>
      <c r="F50" s="21"/>
      <c r="G50" s="21"/>
      <c r="H50" s="21"/>
      <c r="I50" s="21"/>
      <c r="J50" s="21"/>
      <c r="K50" s="21"/>
      <c r="L50" s="21"/>
      <c r="M50" s="32"/>
      <c r="N50" s="61"/>
      <c r="O50" s="23"/>
      <c r="P50" s="16"/>
      <c r="Q50" s="101"/>
      <c r="R50" s="101"/>
    </row>
    <row r="51" spans="1:18" s="99" customFormat="1" ht="18.75">
      <c r="A51" s="23"/>
      <c r="B51" s="24"/>
      <c r="C51" s="21"/>
      <c r="D51" s="122"/>
      <c r="E51" s="21"/>
      <c r="F51" s="21"/>
      <c r="G51" s="21"/>
      <c r="H51" s="21"/>
      <c r="I51" s="21"/>
      <c r="J51" s="21"/>
      <c r="K51" s="21"/>
      <c r="L51" s="21"/>
      <c r="M51" s="32"/>
      <c r="N51" s="61"/>
      <c r="O51" s="23"/>
      <c r="P51" s="16"/>
      <c r="Q51" s="101"/>
      <c r="R51" s="101"/>
    </row>
    <row r="52" spans="1:18" s="99" customFormat="1" ht="18.75">
      <c r="A52" s="23"/>
      <c r="B52" s="24"/>
      <c r="C52" s="21"/>
      <c r="D52" s="122"/>
      <c r="E52" s="21"/>
      <c r="F52" s="21"/>
      <c r="G52" s="21"/>
      <c r="H52" s="21"/>
      <c r="I52" s="21"/>
      <c r="J52" s="21"/>
      <c r="K52" s="21"/>
      <c r="L52" s="21"/>
      <c r="M52" s="32"/>
      <c r="N52" s="61"/>
      <c r="O52" s="23"/>
      <c r="P52" s="16"/>
      <c r="Q52" s="101"/>
      <c r="R52" s="101"/>
    </row>
    <row r="53" spans="1:18" s="99" customFormat="1" ht="18.75">
      <c r="A53" s="23"/>
      <c r="B53" s="24"/>
      <c r="C53" s="21"/>
      <c r="D53" s="122"/>
      <c r="E53" s="21"/>
      <c r="F53" s="21"/>
      <c r="G53" s="21"/>
      <c r="H53" s="21"/>
      <c r="I53" s="21"/>
      <c r="J53" s="21"/>
      <c r="K53" s="21"/>
      <c r="L53" s="21"/>
      <c r="M53" s="32"/>
      <c r="N53" s="61"/>
      <c r="O53" s="23"/>
      <c r="P53" s="16"/>
      <c r="Q53" s="101"/>
      <c r="R53" s="101"/>
    </row>
    <row r="54" spans="1:18" s="99" customFormat="1" ht="18.75">
      <c r="A54" s="23"/>
      <c r="B54" s="24"/>
      <c r="C54" s="21"/>
      <c r="D54" s="122"/>
      <c r="E54" s="21"/>
      <c r="F54" s="21"/>
      <c r="G54" s="21"/>
      <c r="H54" s="21"/>
      <c r="I54" s="21"/>
      <c r="J54" s="21"/>
      <c r="K54" s="21"/>
      <c r="L54" s="21"/>
      <c r="M54" s="32"/>
      <c r="N54" s="61"/>
      <c r="O54" s="23"/>
      <c r="P54" s="16"/>
      <c r="Q54" s="101"/>
      <c r="R54" s="101"/>
    </row>
    <row r="55" spans="1:18" s="99" customFormat="1" ht="18.75">
      <c r="A55" s="23"/>
      <c r="B55" s="24"/>
      <c r="C55" s="21"/>
      <c r="D55" s="122"/>
      <c r="E55" s="21"/>
      <c r="F55" s="21"/>
      <c r="G55" s="21"/>
      <c r="H55" s="21"/>
      <c r="I55" s="21"/>
      <c r="J55" s="21"/>
      <c r="K55" s="21"/>
      <c r="L55" s="21"/>
      <c r="M55" s="32"/>
      <c r="N55" s="61"/>
      <c r="O55" s="23"/>
      <c r="P55" s="16"/>
      <c r="Q55" s="101"/>
      <c r="R55" s="101"/>
    </row>
    <row r="56" spans="1:18" s="99" customFormat="1" ht="18.75">
      <c r="A56" s="23"/>
      <c r="B56" s="24"/>
      <c r="C56" s="21"/>
      <c r="D56" s="122"/>
      <c r="E56" s="21"/>
      <c r="F56" s="21"/>
      <c r="G56" s="21"/>
      <c r="H56" s="21"/>
      <c r="I56" s="21"/>
      <c r="J56" s="21"/>
      <c r="K56" s="21"/>
      <c r="L56" s="21"/>
      <c r="M56" s="32"/>
      <c r="N56" s="61"/>
      <c r="O56" s="23"/>
      <c r="P56" s="16"/>
      <c r="Q56" s="101"/>
      <c r="R56" s="101"/>
    </row>
    <row r="57" spans="1:18" s="99" customFormat="1" ht="18.75">
      <c r="A57" s="23"/>
      <c r="B57" s="24"/>
      <c r="C57" s="21"/>
      <c r="D57" s="122"/>
      <c r="E57" s="21"/>
      <c r="F57" s="21"/>
      <c r="G57" s="21"/>
      <c r="H57" s="21"/>
      <c r="I57" s="21"/>
      <c r="J57" s="21"/>
      <c r="K57" s="21"/>
      <c r="L57" s="21"/>
      <c r="M57" s="32"/>
      <c r="N57" s="61"/>
      <c r="O57" s="23"/>
      <c r="P57" s="16"/>
      <c r="Q57" s="101"/>
      <c r="R57" s="101"/>
    </row>
    <row r="58" spans="1:18" s="99" customFormat="1" ht="18.75">
      <c r="A58" s="23"/>
      <c r="B58" s="24"/>
      <c r="C58" s="21"/>
      <c r="D58" s="122"/>
      <c r="E58" s="21"/>
      <c r="F58" s="21"/>
      <c r="G58" s="21"/>
      <c r="H58" s="21"/>
      <c r="I58" s="21"/>
      <c r="J58" s="21"/>
      <c r="K58" s="21"/>
      <c r="L58" s="21"/>
      <c r="M58" s="32"/>
      <c r="N58" s="61"/>
      <c r="O58" s="23"/>
      <c r="P58" s="16"/>
      <c r="Q58" s="101"/>
      <c r="R58" s="101"/>
    </row>
    <row r="59" spans="1:18" s="99" customFormat="1" ht="18.75">
      <c r="A59" s="23"/>
      <c r="B59" s="24"/>
      <c r="C59" s="21"/>
      <c r="D59" s="122"/>
      <c r="E59" s="21"/>
      <c r="F59" s="21"/>
      <c r="G59" s="21"/>
      <c r="H59" s="21"/>
      <c r="I59" s="21"/>
      <c r="J59" s="21"/>
      <c r="K59" s="21"/>
      <c r="L59" s="21"/>
      <c r="M59" s="32"/>
      <c r="N59" s="61"/>
      <c r="O59" s="23"/>
      <c r="P59" s="16"/>
      <c r="Q59" s="101"/>
      <c r="R59" s="101"/>
    </row>
    <row r="60" spans="1:18" s="99" customFormat="1" ht="18.75">
      <c r="A60" s="23"/>
      <c r="B60" s="24"/>
      <c r="C60" s="21"/>
      <c r="D60" s="122"/>
      <c r="E60" s="21"/>
      <c r="F60" s="21"/>
      <c r="G60" s="21"/>
      <c r="H60" s="21"/>
      <c r="I60" s="21"/>
      <c r="J60" s="21"/>
      <c r="K60" s="21"/>
      <c r="L60" s="21"/>
      <c r="M60" s="32"/>
      <c r="N60" s="61"/>
      <c r="O60" s="23"/>
      <c r="P60" s="16"/>
      <c r="Q60" s="101"/>
      <c r="R60" s="101"/>
    </row>
    <row r="61" spans="1:17" s="99" customFormat="1" ht="18.75">
      <c r="A61" s="23"/>
      <c r="B61" s="24"/>
      <c r="C61" s="21"/>
      <c r="D61" s="122"/>
      <c r="E61" s="21"/>
      <c r="F61" s="21"/>
      <c r="G61" s="21"/>
      <c r="H61" s="21"/>
      <c r="I61" s="21"/>
      <c r="J61" s="21"/>
      <c r="K61" s="21"/>
      <c r="L61" s="21"/>
      <c r="M61" s="32"/>
      <c r="N61" s="61"/>
      <c r="O61" s="23"/>
      <c r="P61" s="101"/>
      <c r="Q61" s="101"/>
    </row>
    <row r="62" spans="1:17" s="24" customFormat="1" ht="18.75">
      <c r="A62" s="23"/>
      <c r="C62" s="21"/>
      <c r="D62" s="122"/>
      <c r="E62" s="21"/>
      <c r="F62" s="21"/>
      <c r="G62" s="21"/>
      <c r="H62" s="21"/>
      <c r="I62" s="21"/>
      <c r="J62" s="21"/>
      <c r="K62" s="21"/>
      <c r="L62" s="21"/>
      <c r="M62" s="32"/>
      <c r="N62" s="61"/>
      <c r="O62" s="23"/>
      <c r="P62" s="21"/>
      <c r="Q62" s="21"/>
    </row>
    <row r="63" spans="1:17" s="24" customFormat="1" ht="18.75">
      <c r="A63" s="23"/>
      <c r="C63" s="21"/>
      <c r="D63" s="122"/>
      <c r="E63" s="21"/>
      <c r="F63" s="21"/>
      <c r="G63" s="21"/>
      <c r="H63" s="21"/>
      <c r="I63" s="21"/>
      <c r="J63" s="21"/>
      <c r="K63" s="21"/>
      <c r="L63" s="21"/>
      <c r="M63" s="32"/>
      <c r="N63" s="61"/>
      <c r="O63" s="17"/>
      <c r="P63" s="21"/>
      <c r="Q63" s="21"/>
    </row>
    <row r="64" spans="1:18" ht="18.75">
      <c r="A64" s="23"/>
      <c r="B64" s="24"/>
      <c r="C64" s="21"/>
      <c r="D64" s="122"/>
      <c r="E64" s="21"/>
      <c r="F64" s="21"/>
      <c r="G64" s="21"/>
      <c r="H64" s="21"/>
      <c r="I64" s="21"/>
      <c r="J64" s="21"/>
      <c r="K64" s="21"/>
      <c r="L64" s="21"/>
      <c r="M64" s="32"/>
      <c r="N64" s="61"/>
      <c r="P64" s="19"/>
      <c r="R64" s="18"/>
    </row>
    <row r="65" spans="1:14" ht="18.75">
      <c r="A65" s="23"/>
      <c r="B65" s="24"/>
      <c r="C65" s="21"/>
      <c r="D65" s="122"/>
      <c r="E65" s="21"/>
      <c r="F65" s="21"/>
      <c r="G65" s="21"/>
      <c r="H65" s="21"/>
      <c r="I65" s="21"/>
      <c r="J65" s="21"/>
      <c r="K65" s="21"/>
      <c r="L65" s="21"/>
      <c r="M65" s="32"/>
      <c r="N65" s="61"/>
    </row>
    <row r="66" spans="1:14" ht="18.75">
      <c r="A66" s="23"/>
      <c r="B66" s="24"/>
      <c r="C66" s="21"/>
      <c r="D66" s="122"/>
      <c r="E66" s="21"/>
      <c r="F66" s="21"/>
      <c r="G66" s="21"/>
      <c r="H66" s="21"/>
      <c r="I66" s="21"/>
      <c r="J66" s="21"/>
      <c r="K66" s="21"/>
      <c r="L66" s="21"/>
      <c r="M66" s="32"/>
      <c r="N66" s="61"/>
    </row>
    <row r="67" spans="1:14" ht="18.75">
      <c r="A67" s="23"/>
      <c r="B67" s="24"/>
      <c r="C67" s="21"/>
      <c r="D67" s="122"/>
      <c r="E67" s="21"/>
      <c r="F67" s="21"/>
      <c r="G67" s="21"/>
      <c r="H67" s="21"/>
      <c r="I67" s="21"/>
      <c r="J67" s="21"/>
      <c r="K67" s="21"/>
      <c r="L67" s="21"/>
      <c r="M67" s="32"/>
      <c r="N67" s="61"/>
    </row>
    <row r="68" spans="1:14" ht="18.75">
      <c r="A68" s="23"/>
      <c r="B68" s="24"/>
      <c r="C68" s="21"/>
      <c r="D68" s="122"/>
      <c r="E68" s="21"/>
      <c r="F68" s="21"/>
      <c r="G68" s="21"/>
      <c r="H68" s="21"/>
      <c r="I68" s="21"/>
      <c r="J68" s="21"/>
      <c r="K68" s="21"/>
      <c r="L68" s="21"/>
      <c r="M68" s="32"/>
      <c r="N68" s="61"/>
    </row>
    <row r="69" spans="1:14" ht="18.75">
      <c r="A69" s="23"/>
      <c r="B69" s="24"/>
      <c r="C69" s="21"/>
      <c r="D69" s="122"/>
      <c r="E69" s="21"/>
      <c r="F69" s="21"/>
      <c r="G69" s="21"/>
      <c r="H69" s="21"/>
      <c r="I69" s="21"/>
      <c r="J69" s="21"/>
      <c r="K69" s="21"/>
      <c r="L69" s="21"/>
      <c r="M69" s="32"/>
      <c r="N69" s="61"/>
    </row>
    <row r="70" spans="1:14" ht="18.75">
      <c r="A70" s="23"/>
      <c r="B70" s="24"/>
      <c r="C70" s="21"/>
      <c r="D70" s="122"/>
      <c r="E70" s="21"/>
      <c r="F70" s="21"/>
      <c r="G70" s="21"/>
      <c r="H70" s="21"/>
      <c r="I70" s="21"/>
      <c r="J70" s="21"/>
      <c r="K70" s="21"/>
      <c r="L70" s="21"/>
      <c r="M70" s="32"/>
      <c r="N70" s="61"/>
    </row>
    <row r="71" spans="1:14" ht="18.75">
      <c r="A71" s="23"/>
      <c r="B71" s="24"/>
      <c r="C71" s="21"/>
      <c r="D71" s="122"/>
      <c r="E71" s="21"/>
      <c r="F71" s="21"/>
      <c r="G71" s="21"/>
      <c r="H71" s="21"/>
      <c r="I71" s="21"/>
      <c r="J71" s="21"/>
      <c r="K71" s="21"/>
      <c r="L71" s="21"/>
      <c r="M71" s="32"/>
      <c r="N71" s="61"/>
    </row>
    <row r="72" spans="1:14" ht="18.75">
      <c r="A72" s="23"/>
      <c r="B72" s="24"/>
      <c r="C72" s="21"/>
      <c r="D72" s="122"/>
      <c r="E72" s="21"/>
      <c r="F72" s="21"/>
      <c r="G72" s="21"/>
      <c r="H72" s="21"/>
      <c r="I72" s="21"/>
      <c r="J72" s="21"/>
      <c r="K72" s="21"/>
      <c r="L72" s="21"/>
      <c r="M72" s="32"/>
      <c r="N72" s="61"/>
    </row>
    <row r="73" spans="2:14" ht="18.75">
      <c r="B73" s="24"/>
      <c r="C73" s="21"/>
      <c r="D73" s="122"/>
      <c r="E73" s="21"/>
      <c r="F73" s="21"/>
      <c r="G73" s="21"/>
      <c r="H73" s="21"/>
      <c r="I73" s="21"/>
      <c r="J73" s="21"/>
      <c r="K73" s="21"/>
      <c r="L73" s="21"/>
      <c r="M73" s="32"/>
      <c r="N73" s="61"/>
    </row>
    <row r="74" spans="2:14" ht="18.75">
      <c r="B74" s="24"/>
      <c r="C74" s="21"/>
      <c r="D74" s="122"/>
      <c r="E74" s="21"/>
      <c r="F74" s="21"/>
      <c r="G74" s="21"/>
      <c r="H74" s="21"/>
      <c r="I74" s="21"/>
      <c r="J74" s="21"/>
      <c r="K74" s="21"/>
      <c r="L74" s="21"/>
      <c r="M74" s="32"/>
      <c r="N74" s="61"/>
    </row>
    <row r="75" spans="2:14" ht="18.75">
      <c r="B75" s="24"/>
      <c r="C75" s="21"/>
      <c r="D75" s="122"/>
      <c r="E75" s="21"/>
      <c r="F75" s="21"/>
      <c r="G75" s="21"/>
      <c r="H75" s="21"/>
      <c r="I75" s="21"/>
      <c r="J75" s="21"/>
      <c r="K75" s="21"/>
      <c r="L75" s="21"/>
      <c r="M75" s="32"/>
      <c r="N75" s="61"/>
    </row>
    <row r="76" spans="2:14" ht="18.75">
      <c r="B76" s="24"/>
      <c r="C76" s="21"/>
      <c r="D76" s="122"/>
      <c r="E76" s="21"/>
      <c r="F76" s="21"/>
      <c r="G76" s="21"/>
      <c r="H76" s="21"/>
      <c r="I76" s="21"/>
      <c r="J76" s="21"/>
      <c r="K76" s="21"/>
      <c r="L76" s="21"/>
      <c r="M76" s="32"/>
      <c r="N76" s="61"/>
    </row>
    <row r="77" spans="2:14" ht="18.75">
      <c r="B77" s="24"/>
      <c r="C77" s="21"/>
      <c r="D77" s="122"/>
      <c r="E77" s="21"/>
      <c r="F77" s="21"/>
      <c r="G77" s="21"/>
      <c r="H77" s="21"/>
      <c r="I77" s="21"/>
      <c r="J77" s="21"/>
      <c r="K77" s="21"/>
      <c r="L77" s="21"/>
      <c r="M77" s="32"/>
      <c r="N77" s="61"/>
    </row>
    <row r="78" spans="2:14" ht="18.75">
      <c r="B78" s="24"/>
      <c r="C78" s="21"/>
      <c r="D78" s="122"/>
      <c r="E78" s="21"/>
      <c r="F78" s="21"/>
      <c r="G78" s="21"/>
      <c r="H78" s="21"/>
      <c r="I78" s="21"/>
      <c r="J78" s="21"/>
      <c r="K78" s="21"/>
      <c r="L78" s="21"/>
      <c r="M78" s="32"/>
      <c r="N78" s="61"/>
    </row>
    <row r="79" spans="2:12" ht="18.75">
      <c r="B79" s="24"/>
      <c r="C79" s="21"/>
      <c r="D79" s="122"/>
      <c r="E79" s="21"/>
      <c r="F79" s="21"/>
      <c r="G79" s="21"/>
      <c r="H79" s="21"/>
      <c r="I79" s="21"/>
      <c r="J79" s="21"/>
      <c r="K79" s="21"/>
      <c r="L79" s="21"/>
    </row>
    <row r="80" spans="2:12" ht="18.75">
      <c r="B80" s="24"/>
      <c r="C80" s="21"/>
      <c r="D80" s="122"/>
      <c r="E80" s="21"/>
      <c r="F80" s="21"/>
      <c r="G80" s="21"/>
      <c r="H80" s="21"/>
      <c r="I80" s="21"/>
      <c r="J80" s="21"/>
      <c r="K80" s="21"/>
      <c r="L80" s="21"/>
    </row>
    <row r="81" spans="2:12" ht="18.75">
      <c r="B81" s="24"/>
      <c r="C81" s="21"/>
      <c r="D81" s="122"/>
      <c r="E81" s="21"/>
      <c r="F81" s="21"/>
      <c r="G81" s="21"/>
      <c r="H81" s="21"/>
      <c r="I81" s="21"/>
      <c r="J81" s="21"/>
      <c r="K81" s="21"/>
      <c r="L81" s="21"/>
    </row>
    <row r="82" spans="2:12" ht="18.75">
      <c r="B82" s="24"/>
      <c r="C82" s="21"/>
      <c r="D82" s="122"/>
      <c r="E82" s="21"/>
      <c r="F82" s="21"/>
      <c r="G82" s="21"/>
      <c r="H82" s="21"/>
      <c r="I82" s="21"/>
      <c r="J82" s="21"/>
      <c r="K82" s="21"/>
      <c r="L82" s="21"/>
    </row>
    <row r="83" spans="2:12" ht="18.75">
      <c r="B83" s="24"/>
      <c r="C83" s="21"/>
      <c r="D83" s="122"/>
      <c r="E83" s="21"/>
      <c r="F83" s="21"/>
      <c r="G83" s="21"/>
      <c r="H83" s="21"/>
      <c r="I83" s="21"/>
      <c r="J83" s="21"/>
      <c r="K83" s="21"/>
      <c r="L83" s="21"/>
    </row>
    <row r="84" spans="2:12" ht="18.75">
      <c r="B84" s="24"/>
      <c r="C84" s="21"/>
      <c r="D84" s="122"/>
      <c r="E84" s="21"/>
      <c r="F84" s="21"/>
      <c r="G84" s="21"/>
      <c r="H84" s="21"/>
      <c r="I84" s="21"/>
      <c r="J84" s="21"/>
      <c r="K84" s="21"/>
      <c r="L84" s="21"/>
    </row>
    <row r="85" ht="18.75">
      <c r="B85" s="24"/>
    </row>
    <row r="86" ht="18.75">
      <c r="B86" s="24"/>
    </row>
  </sheetData>
  <sheetProtection/>
  <mergeCells count="2">
    <mergeCell ref="A1:A3"/>
    <mergeCell ref="O1:O3"/>
  </mergeCells>
  <conditionalFormatting sqref="E33:I33 E4:I6 H5:I21 H32:I32 E8:I9 G11:G12 G14:G15 E18:H19 J26 E24:I26">
    <cfRule type="cellIs" priority="895" dxfId="0" operator="greaterThan" stopIfTrue="1">
      <formula>199</formula>
    </cfRule>
  </conditionalFormatting>
  <conditionalFormatting sqref="E33:I33 E4:I6 E8:I9 G11:G12 G14:G15 G18:G19 J26 E24:I26">
    <cfRule type="cellIs" priority="871" dxfId="2" operator="greaterThan" stopIfTrue="1">
      <formula>199</formula>
    </cfRule>
    <cfRule type="cellIs" priority="872" dxfId="0" operator="greaterThan" stopIfTrue="1">
      <formula>199</formula>
    </cfRule>
    <cfRule type="cellIs" priority="873" dxfId="0" operator="greaterThan" stopIfTrue="1">
      <formula>199</formula>
    </cfRule>
  </conditionalFormatting>
  <conditionalFormatting sqref="E33:I33 E4:I6 D8:I9 K8:K9 G11:G12 K11:K12 K14:K15 G14:G15 G18:G19 K18:K19 J26 K22:K31 D24:D25 E24:I26">
    <cfRule type="cellIs" priority="868" dxfId="2" operator="greaterThan" stopIfTrue="1">
      <formula>199</formula>
    </cfRule>
    <cfRule type="cellIs" priority="869" dxfId="0" operator="greaterThan" stopIfTrue="1">
      <formula>199</formula>
    </cfRule>
    <cfRule type="cellIs" priority="870" dxfId="2" operator="greaterThan" stopIfTrue="1">
      <formula>199</formula>
    </cfRule>
  </conditionalFormatting>
  <conditionalFormatting sqref="E1:I21 E32:I65536 J26 E24:I26">
    <cfRule type="cellIs" priority="823" dxfId="2" operator="greaterThan" stopIfTrue="1">
      <formula>199</formula>
    </cfRule>
  </conditionalFormatting>
  <conditionalFormatting sqref="E33:G33 E4:G6 E8:I9 G11:G12 G14:G15 G18:G19 J26 E24:I26">
    <cfRule type="cellIs" priority="786" dxfId="9" operator="greaterThan" stopIfTrue="1">
      <formula>199</formula>
    </cfRule>
  </conditionalFormatting>
  <conditionalFormatting sqref="E4:I6">
    <cfRule type="cellIs" priority="547" dxfId="0" operator="greaterThan" stopIfTrue="1">
      <formula>199</formula>
    </cfRule>
    <cfRule type="cellIs" priority="548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78"/>
  <sheetViews>
    <sheetView zoomScalePageLayoutView="0" workbookViewId="0" topLeftCell="A13">
      <selection activeCell="A18" sqref="A18:N19"/>
    </sheetView>
  </sheetViews>
  <sheetFormatPr defaultColWidth="11.421875" defaultRowHeight="12.75"/>
  <cols>
    <col min="1" max="1" width="3.421875" style="17" bestFit="1" customWidth="1"/>
    <col min="2" max="2" width="19.57421875" style="18" bestFit="1" customWidth="1"/>
    <col min="3" max="3" width="13.421875" style="19" bestFit="1" customWidth="1"/>
    <col min="4" max="4" width="6.7109375" style="19" bestFit="1" customWidth="1"/>
    <col min="5" max="8" width="5.140625" style="19" bestFit="1" customWidth="1"/>
    <col min="9" max="9" width="9.140625" style="19" bestFit="1" customWidth="1"/>
    <col min="10" max="10" width="7.8515625" style="19" bestFit="1" customWidth="1"/>
    <col min="11" max="11" width="11.421875" style="19" bestFit="1" customWidth="1"/>
    <col min="12" max="12" width="9.8515625" style="30" bestFit="1" customWidth="1"/>
    <col min="13" max="13" width="8.28125" style="62" bestFit="1" customWidth="1"/>
    <col min="14" max="14" width="6.42187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70" t="s">
        <v>4</v>
      </c>
      <c r="L1" s="8"/>
      <c r="M1" s="60"/>
      <c r="N1" s="171" t="s">
        <v>26</v>
      </c>
      <c r="P1" s="8"/>
      <c r="Q1" s="8"/>
    </row>
    <row r="2" spans="1:17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36"/>
      <c r="M2" s="2"/>
      <c r="N2" s="171"/>
      <c r="P2" s="32"/>
      <c r="Q2" s="32"/>
    </row>
    <row r="3" spans="1:17" s="37" customFormat="1" ht="15.75">
      <c r="A3" s="170"/>
      <c r="B3" s="36"/>
      <c r="C3" s="33"/>
      <c r="D3" s="32"/>
      <c r="E3" s="32"/>
      <c r="F3" s="32"/>
      <c r="G3" s="32"/>
      <c r="H3" s="32"/>
      <c r="I3" s="32"/>
      <c r="J3" s="29"/>
      <c r="K3" s="34"/>
      <c r="L3" s="36"/>
      <c r="M3" s="2"/>
      <c r="N3" s="171"/>
      <c r="P3" s="32"/>
      <c r="Q3" s="32"/>
    </row>
    <row r="4" spans="1:17" s="37" customFormat="1" ht="15.75">
      <c r="A4" s="36">
        <v>1</v>
      </c>
      <c r="B4" s="39" t="s">
        <v>18</v>
      </c>
      <c r="C4" s="33">
        <v>42645</v>
      </c>
      <c r="D4" s="127">
        <v>12</v>
      </c>
      <c r="E4" s="32">
        <v>169</v>
      </c>
      <c r="F4" s="32">
        <v>151</v>
      </c>
      <c r="G4" s="32">
        <v>179</v>
      </c>
      <c r="H4" s="32"/>
      <c r="I4" s="32"/>
      <c r="J4" s="32">
        <f>+E4+F4+G4+H4</f>
        <v>499</v>
      </c>
      <c r="K4" s="32">
        <v>3</v>
      </c>
      <c r="L4" s="34">
        <f>J4/K4</f>
        <v>166.33333333333334</v>
      </c>
      <c r="M4" s="57"/>
      <c r="N4" s="54"/>
      <c r="P4" s="32"/>
      <c r="Q4" s="32"/>
    </row>
    <row r="5" spans="1:17" s="24" customFormat="1" ht="18">
      <c r="A5" s="36"/>
      <c r="B5" s="37" t="s">
        <v>52</v>
      </c>
      <c r="C5" s="33"/>
      <c r="D5" s="127">
        <v>17</v>
      </c>
      <c r="E5" s="32">
        <v>193</v>
      </c>
      <c r="F5" s="32">
        <v>202</v>
      </c>
      <c r="G5" s="32">
        <v>152</v>
      </c>
      <c r="H5" s="32"/>
      <c r="I5" s="32"/>
      <c r="J5" s="32">
        <f>+E5+F5+G5+H5</f>
        <v>547</v>
      </c>
      <c r="K5" s="32">
        <v>3</v>
      </c>
      <c r="L5" s="34">
        <f>J5/K5</f>
        <v>182.33333333333334</v>
      </c>
      <c r="M5"/>
      <c r="N5"/>
      <c r="O5"/>
      <c r="P5" s="21"/>
      <c r="Q5" s="21"/>
    </row>
    <row r="6" spans="1:17" s="24" customFormat="1" ht="18">
      <c r="A6"/>
      <c r="B6"/>
      <c r="C6"/>
      <c r="D6" s="127">
        <v>22</v>
      </c>
      <c r="E6" s="32">
        <v>170</v>
      </c>
      <c r="F6" s="32">
        <v>148</v>
      </c>
      <c r="G6" s="32">
        <v>168</v>
      </c>
      <c r="H6" s="32"/>
      <c r="I6" s="32"/>
      <c r="J6" s="32">
        <f>+E6+F6+G6+H6</f>
        <v>486</v>
      </c>
      <c r="K6" s="32">
        <v>3</v>
      </c>
      <c r="L6" s="34">
        <f>J6/K6</f>
        <v>162</v>
      </c>
      <c r="M6" s="142">
        <f>+J6+J5+J4</f>
        <v>1532</v>
      </c>
      <c r="N6" s="143">
        <f>+M6/9</f>
        <v>170.22222222222223</v>
      </c>
      <c r="O6" s="36">
        <v>1</v>
      </c>
      <c r="P6" s="21"/>
      <c r="Q6" s="21"/>
    </row>
    <row r="7" spans="1:17" s="24" customFormat="1" ht="18">
      <c r="A7"/>
      <c r="B7"/>
      <c r="C7"/>
      <c r="D7" s="119"/>
      <c r="E7" s="32"/>
      <c r="F7" s="32"/>
      <c r="G7" s="32"/>
      <c r="H7" s="32"/>
      <c r="I7" s="32"/>
      <c r="J7" s="32"/>
      <c r="K7" s="32"/>
      <c r="L7" s="34"/>
      <c r="M7"/>
      <c r="N7"/>
      <c r="O7" s="36"/>
      <c r="P7" s="21"/>
      <c r="Q7" s="21"/>
    </row>
    <row r="8" spans="1:17" s="24" customFormat="1" ht="18">
      <c r="A8"/>
      <c r="B8" s="39" t="s">
        <v>18</v>
      </c>
      <c r="C8" s="33">
        <v>42679</v>
      </c>
      <c r="D8" s="127">
        <v>11</v>
      </c>
      <c r="E8" s="32">
        <v>175</v>
      </c>
      <c r="F8" s="32">
        <v>155</v>
      </c>
      <c r="G8" s="32">
        <v>164</v>
      </c>
      <c r="H8" s="32">
        <v>170</v>
      </c>
      <c r="I8"/>
      <c r="J8" s="32">
        <f>+E8+F8+G8+H8</f>
        <v>664</v>
      </c>
      <c r="K8" s="32">
        <v>4</v>
      </c>
      <c r="L8" s="34">
        <f>+J8/K8</f>
        <v>166</v>
      </c>
      <c r="M8"/>
      <c r="N8"/>
      <c r="O8" s="36"/>
      <c r="P8" s="21"/>
      <c r="Q8" s="21"/>
    </row>
    <row r="9" spans="1:17" s="24" customFormat="1" ht="18">
      <c r="A9"/>
      <c r="B9" s="37" t="s">
        <v>73</v>
      </c>
      <c r="C9" s="19"/>
      <c r="D9" s="127">
        <v>20</v>
      </c>
      <c r="E9" s="32">
        <v>202</v>
      </c>
      <c r="F9" s="32">
        <v>170</v>
      </c>
      <c r="G9" s="32">
        <v>157</v>
      </c>
      <c r="H9" s="32">
        <v>163</v>
      </c>
      <c r="I9"/>
      <c r="J9" s="32">
        <f>+E9+F9+G9+H9</f>
        <v>692</v>
      </c>
      <c r="K9" s="32">
        <v>4</v>
      </c>
      <c r="L9" s="34">
        <f>+J9/K9</f>
        <v>173</v>
      </c>
      <c r="M9" s="142">
        <f>+J9+J8</f>
        <v>1356</v>
      </c>
      <c r="N9" s="143">
        <f>+M9/8</f>
        <v>169.5</v>
      </c>
      <c r="O9" s="36"/>
      <c r="P9" s="21"/>
      <c r="Q9" s="21"/>
    </row>
    <row r="10" spans="1:17" s="24" customFormat="1" ht="18">
      <c r="A10"/>
      <c r="B10"/>
      <c r="C10"/>
      <c r="D10" s="127">
        <v>15</v>
      </c>
      <c r="E10" s="32">
        <v>169</v>
      </c>
      <c r="F10" s="32">
        <v>166</v>
      </c>
      <c r="G10" s="32">
        <v>133</v>
      </c>
      <c r="H10" s="32"/>
      <c r="I10" s="32"/>
      <c r="J10" s="32">
        <f>+I10+E10+F10+G10</f>
        <v>468</v>
      </c>
      <c r="K10" s="32">
        <v>3</v>
      </c>
      <c r="L10" s="34">
        <f>+J10/K10</f>
        <v>156</v>
      </c>
      <c r="M10"/>
      <c r="N10"/>
      <c r="O10" s="36"/>
      <c r="P10" s="21"/>
      <c r="Q10" s="21"/>
    </row>
    <row r="11" spans="1:17" s="24" customFormat="1" ht="18">
      <c r="A11"/>
      <c r="B11"/>
      <c r="C11"/>
      <c r="D11" s="127">
        <v>17</v>
      </c>
      <c r="E11" s="32">
        <v>192</v>
      </c>
      <c r="F11" s="32">
        <v>158</v>
      </c>
      <c r="G11" s="32">
        <v>149</v>
      </c>
      <c r="H11" s="32"/>
      <c r="I11" s="32"/>
      <c r="J11" s="32">
        <f>+I11+E11+F11+G11</f>
        <v>499</v>
      </c>
      <c r="K11" s="32">
        <v>3</v>
      </c>
      <c r="L11" s="34">
        <f>+J11/K11</f>
        <v>166.33333333333334</v>
      </c>
      <c r="M11" s="142">
        <f>+J11+J10</f>
        <v>967</v>
      </c>
      <c r="N11" s="143">
        <f>+M11/6</f>
        <v>161.16666666666666</v>
      </c>
      <c r="O11" s="36"/>
      <c r="P11" s="21"/>
      <c r="Q11" s="21"/>
    </row>
    <row r="12" spans="1:17" s="24" customFormat="1" ht="18">
      <c r="A12"/>
      <c r="B12"/>
      <c r="C12"/>
      <c r="D12" s="119"/>
      <c r="E12" s="32"/>
      <c r="F12" s="32"/>
      <c r="G12" s="32"/>
      <c r="H12" s="32"/>
      <c r="I12" s="32"/>
      <c r="J12" s="32"/>
      <c r="K12" s="32"/>
      <c r="L12" s="34"/>
      <c r="M12" s="142">
        <f>+M9+M11</f>
        <v>2323</v>
      </c>
      <c r="N12" s="143">
        <f>+M12/14</f>
        <v>165.92857142857142</v>
      </c>
      <c r="O12" s="36"/>
      <c r="P12" s="21"/>
      <c r="Q12" s="21"/>
    </row>
    <row r="13" spans="1:17" s="24" customFormat="1" ht="18">
      <c r="A13"/>
      <c r="B13"/>
      <c r="C13"/>
      <c r="D13" s="119"/>
      <c r="E13" s="32"/>
      <c r="F13" s="32"/>
      <c r="G13" s="32"/>
      <c r="H13" s="32"/>
      <c r="I13" s="32"/>
      <c r="J13" s="32"/>
      <c r="K13" s="32"/>
      <c r="L13" s="34"/>
      <c r="M13"/>
      <c r="N13"/>
      <c r="O13" s="36"/>
      <c r="P13" s="21"/>
      <c r="Q13" s="21"/>
    </row>
    <row r="14" spans="1:18" s="24" customFormat="1" ht="18">
      <c r="A14" s="36">
        <v>1</v>
      </c>
      <c r="B14" s="39" t="s">
        <v>88</v>
      </c>
      <c r="C14" s="33"/>
      <c r="D14" s="120"/>
      <c r="E14" s="101"/>
      <c r="F14" s="101"/>
      <c r="G14" s="101"/>
      <c r="H14" s="101"/>
      <c r="I14" s="101"/>
      <c r="J14" s="101"/>
      <c r="K14" s="101"/>
      <c r="L14" s="104"/>
      <c r="M14" s="32"/>
      <c r="N14" s="61"/>
      <c r="O14" s="23"/>
      <c r="P14" s="23"/>
      <c r="Q14" s="21"/>
      <c r="R14" s="21"/>
    </row>
    <row r="15" spans="1:18" s="24" customFormat="1" ht="18">
      <c r="A15" s="17"/>
      <c r="B15" s="37" t="s">
        <v>89</v>
      </c>
      <c r="C15" s="33">
        <v>42715</v>
      </c>
      <c r="D15" s="120"/>
      <c r="E15" s="32">
        <v>149</v>
      </c>
      <c r="F15" s="32">
        <v>153</v>
      </c>
      <c r="G15" s="32">
        <v>162</v>
      </c>
      <c r="H15" s="32"/>
      <c r="I15" s="32"/>
      <c r="J15" s="32">
        <f>+E15+F15+G15+H15</f>
        <v>464</v>
      </c>
      <c r="K15" s="32">
        <v>3</v>
      </c>
      <c r="L15" s="34">
        <f>+J15/K15</f>
        <v>154.66666666666666</v>
      </c>
      <c r="P15" s="23"/>
      <c r="Q15" s="21"/>
      <c r="R15" s="21"/>
    </row>
    <row r="16" spans="1:17" s="24" customFormat="1" ht="18">
      <c r="A16"/>
      <c r="B16"/>
      <c r="C16"/>
      <c r="D16" s="119"/>
      <c r="E16" s="32">
        <v>128</v>
      </c>
      <c r="F16" s="32">
        <v>148</v>
      </c>
      <c r="G16" s="32">
        <v>162</v>
      </c>
      <c r="H16" s="32"/>
      <c r="I16" s="32"/>
      <c r="J16" s="32">
        <f>+E16+F16+G16+H16</f>
        <v>438</v>
      </c>
      <c r="K16" s="32">
        <v>3</v>
      </c>
      <c r="L16" s="34">
        <f>+J16/K16</f>
        <v>146</v>
      </c>
      <c r="M16" s="142">
        <f>+J15+J16</f>
        <v>902</v>
      </c>
      <c r="N16" s="143">
        <f>+M16/6</f>
        <v>150.33333333333334</v>
      </c>
      <c r="O16" s="36">
        <v>1</v>
      </c>
      <c r="P16" s="21"/>
      <c r="Q16" s="21"/>
    </row>
    <row r="17" spans="1:17" s="24" customFormat="1" ht="18">
      <c r="A17"/>
      <c r="B17"/>
      <c r="C17"/>
      <c r="D17" s="119"/>
      <c r="E17" s="32"/>
      <c r="F17" s="32"/>
      <c r="G17" s="32"/>
      <c r="H17" s="32"/>
      <c r="I17" s="32"/>
      <c r="J17" s="32"/>
      <c r="K17" s="32"/>
      <c r="L17" s="34"/>
      <c r="M17"/>
      <c r="N17"/>
      <c r="O17" s="36"/>
      <c r="P17" s="21"/>
      <c r="Q17" s="21"/>
    </row>
    <row r="18" spans="1:17" s="99" customFormat="1" ht="15.75">
      <c r="A18" s="36">
        <v>1</v>
      </c>
      <c r="B18" s="39" t="s">
        <v>129</v>
      </c>
      <c r="C18" s="112">
        <v>42799</v>
      </c>
      <c r="D18" s="32"/>
      <c r="E18" s="32">
        <v>171</v>
      </c>
      <c r="F18" s="32">
        <v>146</v>
      </c>
      <c r="G18" s="32">
        <v>194</v>
      </c>
      <c r="H18" s="32">
        <v>177</v>
      </c>
      <c r="I18"/>
      <c r="J18" s="32">
        <f>+H18+E18+F18+G18</f>
        <v>688</v>
      </c>
      <c r="K18" s="32">
        <v>4</v>
      </c>
      <c r="L18" s="34">
        <f>+J18/K18</f>
        <v>172</v>
      </c>
      <c r="M18"/>
      <c r="N18"/>
      <c r="O18" s="36"/>
      <c r="P18" s="101"/>
      <c r="Q18" s="101"/>
    </row>
    <row r="19" spans="1:17" s="99" customFormat="1" ht="15.75">
      <c r="A19"/>
      <c r="B19" s="37" t="s">
        <v>131</v>
      </c>
      <c r="C19"/>
      <c r="D19" s="32"/>
      <c r="E19" s="32">
        <v>154</v>
      </c>
      <c r="F19" s="32">
        <v>163</v>
      </c>
      <c r="G19" s="32">
        <v>193</v>
      </c>
      <c r="H19" s="32"/>
      <c r="I19"/>
      <c r="J19" s="32">
        <f>+H19+E19+F19+G19</f>
        <v>510</v>
      </c>
      <c r="K19" s="32">
        <v>3</v>
      </c>
      <c r="L19" s="34">
        <f>+J19/K19</f>
        <v>170</v>
      </c>
      <c r="M19" s="142">
        <f>+J19+J18</f>
        <v>1198</v>
      </c>
      <c r="N19" s="143">
        <f>+M19/7</f>
        <v>171.14285714285714</v>
      </c>
      <c r="O19" s="36"/>
      <c r="P19" s="101"/>
      <c r="Q19" s="101"/>
    </row>
    <row r="20" spans="1:17" s="99" customFormat="1" ht="15">
      <c r="A20"/>
      <c r="B20" s="37"/>
      <c r="C20"/>
      <c r="D20" s="32"/>
      <c r="E20" s="32"/>
      <c r="F20" s="32"/>
      <c r="G20" s="32"/>
      <c r="H20" s="32"/>
      <c r="I20"/>
      <c r="J20" s="32"/>
      <c r="K20" s="32"/>
      <c r="L20"/>
      <c r="M20"/>
      <c r="N20"/>
      <c r="O20"/>
      <c r="P20" s="101"/>
      <c r="Q20" s="101"/>
    </row>
    <row r="21" spans="1:17" s="99" customFormat="1" ht="15">
      <c r="A21"/>
      <c r="B21" s="37"/>
      <c r="C21"/>
      <c r="D21" s="32"/>
      <c r="E21" s="32"/>
      <c r="F21" s="32"/>
      <c r="G21" s="32"/>
      <c r="H21" s="32"/>
      <c r="I21"/>
      <c r="J21" s="32"/>
      <c r="K21" s="32"/>
      <c r="L21"/>
      <c r="M21"/>
      <c r="N21"/>
      <c r="O21"/>
      <c r="P21" s="101"/>
      <c r="Q21" s="101"/>
    </row>
    <row r="22" spans="1:17" s="99" customFormat="1" ht="15">
      <c r="A22"/>
      <c r="B22" s="37"/>
      <c r="C22"/>
      <c r="D22" s="32"/>
      <c r="E22" s="32"/>
      <c r="F22" s="32"/>
      <c r="G22" s="32"/>
      <c r="H22" s="32"/>
      <c r="I22"/>
      <c r="J22" s="32"/>
      <c r="K22" s="32"/>
      <c r="L22"/>
      <c r="M22"/>
      <c r="N22"/>
      <c r="O22"/>
      <c r="P22" s="101"/>
      <c r="Q22" s="101"/>
    </row>
    <row r="23" spans="1:17" s="99" customFormat="1" ht="15">
      <c r="A23"/>
      <c r="B23" s="37"/>
      <c r="C23"/>
      <c r="D23" s="32"/>
      <c r="E23" s="32"/>
      <c r="F23" s="32"/>
      <c r="G23" s="32"/>
      <c r="H23" s="32"/>
      <c r="I23"/>
      <c r="J23" s="32"/>
      <c r="K23" s="32"/>
      <c r="L23"/>
      <c r="M23"/>
      <c r="N23"/>
      <c r="O23"/>
      <c r="P23" s="101"/>
      <c r="Q23" s="101"/>
    </row>
    <row r="24" spans="1:17" s="99" customFormat="1" ht="15">
      <c r="A24"/>
      <c r="B24" s="37"/>
      <c r="C24"/>
      <c r="D24" s="32"/>
      <c r="E24" s="32"/>
      <c r="F24" s="32"/>
      <c r="G24" s="32"/>
      <c r="H24" s="32"/>
      <c r="I24"/>
      <c r="J24" s="32"/>
      <c r="K24" s="32"/>
      <c r="L24"/>
      <c r="M24"/>
      <c r="N24"/>
      <c r="O24"/>
      <c r="P24" s="101"/>
      <c r="Q24" s="101"/>
    </row>
    <row r="25" spans="1:17" s="99" customFormat="1" ht="15">
      <c r="A25"/>
      <c r="B25" s="37"/>
      <c r="C25"/>
      <c r="D25" s="32"/>
      <c r="E25" s="32"/>
      <c r="F25" s="32"/>
      <c r="G25" s="32"/>
      <c r="H25" s="32"/>
      <c r="I25"/>
      <c r="J25" s="32"/>
      <c r="K25" s="32"/>
      <c r="L25"/>
      <c r="M25"/>
      <c r="N25"/>
      <c r="O25"/>
      <c r="P25" s="101"/>
      <c r="Q25" s="101"/>
    </row>
    <row r="26" spans="1:17" s="24" customFormat="1" ht="18">
      <c r="A26"/>
      <c r="B26"/>
      <c r="C26"/>
      <c r="D26" s="119"/>
      <c r="E26" s="32"/>
      <c r="F26" s="32"/>
      <c r="G26" s="32"/>
      <c r="H26" s="32"/>
      <c r="I26" s="32"/>
      <c r="J26" s="32"/>
      <c r="K26" s="32"/>
      <c r="L26" s="34"/>
      <c r="M26"/>
      <c r="N26"/>
      <c r="O26" s="36"/>
      <c r="P26" s="21"/>
      <c r="Q26" s="21"/>
    </row>
    <row r="27" spans="1:17" s="24" customFormat="1" ht="18">
      <c r="A27"/>
      <c r="B27"/>
      <c r="C27"/>
      <c r="D27" s="119"/>
      <c r="E27" s="32"/>
      <c r="F27" s="32"/>
      <c r="G27" s="32"/>
      <c r="H27" s="32"/>
      <c r="I27" s="32"/>
      <c r="J27" s="32"/>
      <c r="K27" s="32"/>
      <c r="L27"/>
      <c r="M27"/>
      <c r="N27"/>
      <c r="O27"/>
      <c r="P27" s="21"/>
      <c r="Q27" s="21"/>
    </row>
    <row r="28" spans="1:17" s="24" customFormat="1" ht="18.75">
      <c r="A28" s="23">
        <f>SUM(A4:A27)</f>
        <v>3</v>
      </c>
      <c r="C28" s="23" t="s">
        <v>4</v>
      </c>
      <c r="D28" s="121"/>
      <c r="E28" s="21"/>
      <c r="F28" s="21"/>
      <c r="G28" s="21"/>
      <c r="H28" s="21"/>
      <c r="I28" s="21"/>
      <c r="J28" s="23">
        <f>SUM(J4:J27)</f>
        <v>5955</v>
      </c>
      <c r="K28" s="23">
        <f>SUM(K3:K27)</f>
        <v>36</v>
      </c>
      <c r="L28" s="27">
        <f>J28/K28</f>
        <v>165.41666666666666</v>
      </c>
      <c r="M28" s="1"/>
      <c r="N28" s="2"/>
      <c r="O28" s="23">
        <f>SUM(O5:O27)</f>
        <v>2</v>
      </c>
      <c r="P28" s="21"/>
      <c r="Q28" s="21"/>
    </row>
    <row r="29" spans="1:17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32"/>
      <c r="M29" s="61"/>
      <c r="N29" s="23"/>
      <c r="O29" s="23"/>
      <c r="P29" s="21"/>
      <c r="Q29" s="21"/>
    </row>
    <row r="30" spans="1:17" s="24" customFormat="1" ht="18">
      <c r="A30" s="23"/>
      <c r="C30" s="23"/>
      <c r="D30" s="21"/>
      <c r="E30" s="21"/>
      <c r="F30" s="21"/>
      <c r="G30" s="21"/>
      <c r="H30" s="21"/>
      <c r="I30" s="23"/>
      <c r="J30" s="23"/>
      <c r="K30" s="27"/>
      <c r="L30" s="32"/>
      <c r="M30" s="61"/>
      <c r="N30" s="23"/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32"/>
      <c r="M31" s="61"/>
      <c r="N31" s="23"/>
      <c r="O31" s="23"/>
      <c r="P31" s="21"/>
      <c r="Q31" s="21"/>
    </row>
    <row r="32" spans="1:17" s="24" customFormat="1" ht="18">
      <c r="A32" s="23"/>
      <c r="C32" s="21"/>
      <c r="D32" s="21"/>
      <c r="E32" s="21"/>
      <c r="F32" s="21"/>
      <c r="G32" s="21"/>
      <c r="H32" s="21"/>
      <c r="I32" s="23"/>
      <c r="J32" s="23"/>
      <c r="K32" s="27"/>
      <c r="L32" s="32"/>
      <c r="M32" s="61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32"/>
      <c r="M33" s="61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32"/>
      <c r="M34" s="61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32"/>
      <c r="M35" s="61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32"/>
      <c r="M36" s="61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32"/>
      <c r="M37" s="61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32"/>
      <c r="M38" s="61"/>
      <c r="N38" s="23"/>
      <c r="O38" s="23"/>
      <c r="P38" s="21"/>
      <c r="Q38" s="21"/>
    </row>
    <row r="39" spans="1:17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32"/>
      <c r="M39" s="61"/>
      <c r="N39" s="23"/>
      <c r="O39" s="23"/>
      <c r="P39" s="21"/>
      <c r="Q39" s="21"/>
    </row>
    <row r="40" spans="1:17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32"/>
      <c r="M40" s="61"/>
      <c r="N40" s="23"/>
      <c r="O40" s="23"/>
      <c r="P40" s="21"/>
      <c r="Q40" s="21"/>
    </row>
    <row r="41" spans="1:17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32"/>
      <c r="M41" s="61"/>
      <c r="N41" s="23"/>
      <c r="O41" s="23"/>
      <c r="P41" s="21"/>
      <c r="Q41" s="21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32"/>
      <c r="M42" s="61"/>
      <c r="N42" s="23"/>
      <c r="O42" s="23"/>
      <c r="P42" s="21"/>
      <c r="Q42" s="21"/>
    </row>
    <row r="43" spans="1:17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32"/>
      <c r="M43" s="61"/>
      <c r="N43" s="23"/>
      <c r="O43" s="23"/>
      <c r="P43" s="21"/>
      <c r="Q43" s="21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32"/>
      <c r="M44" s="61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32"/>
      <c r="M45" s="61"/>
      <c r="N45" s="23"/>
      <c r="O45" s="23"/>
      <c r="P45" s="21"/>
      <c r="Q45" s="21"/>
    </row>
    <row r="46" spans="1:17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32"/>
      <c r="M46" s="61"/>
      <c r="N46" s="23"/>
      <c r="O46" s="23"/>
      <c r="P46" s="21"/>
      <c r="Q46" s="21"/>
    </row>
    <row r="47" spans="1:17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32"/>
      <c r="M47" s="61"/>
      <c r="N47" s="23"/>
      <c r="O47" s="23"/>
      <c r="P47" s="21"/>
      <c r="Q47" s="21"/>
    </row>
    <row r="48" spans="1:17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32"/>
      <c r="M48" s="61"/>
      <c r="N48" s="23"/>
      <c r="O48" s="23"/>
      <c r="P48" s="21"/>
      <c r="Q48" s="21"/>
    </row>
    <row r="49" spans="1:17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32"/>
      <c r="M49" s="61"/>
      <c r="N49" s="23"/>
      <c r="O49" s="23"/>
      <c r="P49" s="21"/>
      <c r="Q49" s="21"/>
    </row>
    <row r="50" spans="1:17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32"/>
      <c r="M50" s="61"/>
      <c r="N50" s="23"/>
      <c r="O50" s="23"/>
      <c r="P50" s="21"/>
      <c r="Q50" s="21"/>
    </row>
    <row r="51" spans="1:17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32"/>
      <c r="M51" s="61"/>
      <c r="N51" s="23"/>
      <c r="O51" s="23"/>
      <c r="P51" s="21"/>
      <c r="Q51" s="21"/>
    </row>
    <row r="52" spans="1:17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32"/>
      <c r="M52" s="61"/>
      <c r="N52" s="23"/>
      <c r="O52" s="23"/>
      <c r="P52" s="21"/>
      <c r="Q52" s="21"/>
    </row>
    <row r="53" spans="1:17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32"/>
      <c r="M53" s="61"/>
      <c r="N53" s="23"/>
      <c r="O53" s="23"/>
      <c r="P53" s="21"/>
      <c r="Q53" s="21"/>
    </row>
    <row r="54" spans="1:17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32"/>
      <c r="M54" s="61"/>
      <c r="N54" s="23"/>
      <c r="O54" s="23"/>
      <c r="P54" s="21"/>
      <c r="Q54" s="21"/>
    </row>
    <row r="55" spans="1:17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32"/>
      <c r="M55" s="61"/>
      <c r="N55" s="23"/>
      <c r="O55" s="23"/>
      <c r="P55" s="21"/>
      <c r="Q55" s="21"/>
    </row>
    <row r="56" spans="1:17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32"/>
      <c r="M56" s="61"/>
      <c r="N56" s="23"/>
      <c r="O56" s="23"/>
      <c r="P56" s="21"/>
      <c r="Q56" s="21"/>
    </row>
    <row r="57" spans="1:17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32"/>
      <c r="M57" s="61"/>
      <c r="N57" s="23"/>
      <c r="O57" s="23"/>
      <c r="P57" s="21"/>
      <c r="Q57" s="21"/>
    </row>
    <row r="58" spans="1:17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32"/>
      <c r="M58" s="61"/>
      <c r="N58" s="23"/>
      <c r="O58" s="23"/>
      <c r="P58" s="21"/>
      <c r="Q58" s="21"/>
    </row>
    <row r="59" spans="1:17" s="26" customFormat="1" ht="18">
      <c r="A59" s="23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32"/>
      <c r="M59" s="61"/>
      <c r="N59" s="23"/>
      <c r="O59" s="23"/>
      <c r="P59" s="23"/>
      <c r="Q59" s="23"/>
    </row>
    <row r="60" spans="1:17" s="26" customFormat="1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32"/>
      <c r="M60" s="61"/>
      <c r="N60" s="23"/>
      <c r="O60" s="23"/>
      <c r="P60" s="23"/>
      <c r="Q60" s="23"/>
    </row>
    <row r="61" spans="1:17" s="26" customFormat="1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32"/>
      <c r="M61" s="61"/>
      <c r="N61" s="23"/>
      <c r="O61" s="23"/>
      <c r="P61" s="23"/>
      <c r="Q61" s="23"/>
    </row>
    <row r="62" spans="1:17" s="24" customFormat="1" ht="18">
      <c r="A62" s="23"/>
      <c r="C62" s="21"/>
      <c r="D62" s="21"/>
      <c r="E62" s="21"/>
      <c r="F62" s="21"/>
      <c r="G62" s="21"/>
      <c r="H62" s="21"/>
      <c r="I62" s="21"/>
      <c r="J62" s="21"/>
      <c r="K62" s="21"/>
      <c r="L62" s="32"/>
      <c r="M62" s="61"/>
      <c r="N62" s="23"/>
      <c r="O62" s="23"/>
      <c r="P62" s="21"/>
      <c r="Q62" s="21"/>
    </row>
    <row r="63" spans="1:17" s="26" customFormat="1" ht="18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32"/>
      <c r="M63" s="61"/>
      <c r="N63" s="23"/>
      <c r="O63" s="23"/>
      <c r="P63" s="23"/>
      <c r="Q63" s="23"/>
    </row>
    <row r="64" spans="1:17" s="24" customFormat="1" ht="18">
      <c r="A64" s="23"/>
      <c r="C64" s="21"/>
      <c r="D64" s="21"/>
      <c r="E64" s="21"/>
      <c r="F64" s="21"/>
      <c r="G64" s="21"/>
      <c r="H64" s="21"/>
      <c r="I64" s="21"/>
      <c r="J64" s="21"/>
      <c r="K64" s="21"/>
      <c r="L64" s="32"/>
      <c r="M64" s="61"/>
      <c r="N64" s="23"/>
      <c r="O64" s="23"/>
      <c r="P64" s="21"/>
      <c r="Q64" s="21"/>
    </row>
    <row r="65" spans="1:17" s="24" customFormat="1" ht="18">
      <c r="A65" s="23"/>
      <c r="C65" s="21"/>
      <c r="D65" s="21"/>
      <c r="E65" s="21"/>
      <c r="F65" s="21"/>
      <c r="G65" s="21"/>
      <c r="H65" s="21"/>
      <c r="I65" s="21"/>
      <c r="J65" s="21"/>
      <c r="K65" s="21"/>
      <c r="L65" s="32"/>
      <c r="M65" s="61"/>
      <c r="N65" s="23"/>
      <c r="O65" s="23"/>
      <c r="P65" s="21"/>
      <c r="Q65" s="21"/>
    </row>
    <row r="66" spans="1:17" s="24" customFormat="1" ht="18">
      <c r="A66" s="23"/>
      <c r="C66" s="21"/>
      <c r="D66" s="21"/>
      <c r="E66" s="21"/>
      <c r="F66" s="21"/>
      <c r="G66" s="21"/>
      <c r="H66" s="21"/>
      <c r="I66" s="21"/>
      <c r="J66" s="21"/>
      <c r="K66" s="21"/>
      <c r="L66" s="32"/>
      <c r="M66" s="61"/>
      <c r="N66" s="23"/>
      <c r="O66" s="23"/>
      <c r="P66" s="21"/>
      <c r="Q66" s="21"/>
    </row>
    <row r="67" spans="1:17" s="24" customFormat="1" ht="18">
      <c r="A67" s="23"/>
      <c r="C67" s="21"/>
      <c r="D67" s="21"/>
      <c r="E67" s="21"/>
      <c r="F67" s="21"/>
      <c r="G67" s="21"/>
      <c r="H67" s="21"/>
      <c r="I67" s="21"/>
      <c r="J67" s="21"/>
      <c r="K67" s="21"/>
      <c r="L67" s="32"/>
      <c r="M67" s="61"/>
      <c r="N67" s="23"/>
      <c r="O67" s="23"/>
      <c r="P67" s="21"/>
      <c r="Q67" s="21"/>
    </row>
    <row r="68" spans="1:17" s="24" customFormat="1" ht="18">
      <c r="A68" s="23"/>
      <c r="C68" s="21"/>
      <c r="D68" s="21"/>
      <c r="E68" s="21"/>
      <c r="F68" s="21"/>
      <c r="G68" s="21"/>
      <c r="H68" s="21"/>
      <c r="I68" s="21"/>
      <c r="J68" s="21"/>
      <c r="K68" s="21"/>
      <c r="L68" s="32"/>
      <c r="M68" s="61"/>
      <c r="N68" s="23"/>
      <c r="O68" s="23"/>
      <c r="P68" s="21"/>
      <c r="Q68" s="21"/>
    </row>
    <row r="69" spans="1:17" s="24" customFormat="1" ht="18">
      <c r="A69" s="23"/>
      <c r="C69" s="21"/>
      <c r="D69" s="21"/>
      <c r="E69" s="21"/>
      <c r="F69" s="21"/>
      <c r="G69" s="21"/>
      <c r="H69" s="21"/>
      <c r="I69" s="21"/>
      <c r="J69" s="21"/>
      <c r="K69" s="21"/>
      <c r="L69" s="32"/>
      <c r="M69" s="61"/>
      <c r="N69" s="23"/>
      <c r="O69" s="23"/>
      <c r="P69" s="21"/>
      <c r="Q69" s="21"/>
    </row>
    <row r="70" spans="1:17" s="24" customFormat="1" ht="18">
      <c r="A70" s="23"/>
      <c r="C70" s="21"/>
      <c r="D70" s="21"/>
      <c r="E70" s="21"/>
      <c r="F70" s="21"/>
      <c r="G70" s="21"/>
      <c r="H70" s="21"/>
      <c r="I70" s="21"/>
      <c r="J70" s="21"/>
      <c r="K70" s="21"/>
      <c r="L70" s="32"/>
      <c r="M70" s="61"/>
      <c r="N70" s="23"/>
      <c r="O70" s="23"/>
      <c r="P70" s="21"/>
      <c r="Q70" s="21"/>
    </row>
    <row r="71" spans="1:15" ht="18">
      <c r="A71" s="23"/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32"/>
      <c r="M71" s="61"/>
      <c r="N71" s="23"/>
      <c r="O71" s="23"/>
    </row>
    <row r="72" spans="1:15" ht="18">
      <c r="A72" s="23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32"/>
      <c r="M72" s="61"/>
      <c r="N72" s="23"/>
      <c r="O72" s="23"/>
    </row>
    <row r="73" spans="1:14" ht="18">
      <c r="A73" s="23"/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32"/>
      <c r="M73" s="61"/>
      <c r="N73" s="23"/>
    </row>
    <row r="74" spans="1:14" ht="18">
      <c r="A74" s="23"/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32"/>
      <c r="M74" s="61"/>
      <c r="N74" s="23"/>
    </row>
    <row r="75" spans="1:14" ht="18">
      <c r="A75" s="23"/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32"/>
      <c r="M75" s="61"/>
      <c r="N75" s="23"/>
    </row>
    <row r="76" spans="2:14" ht="18"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32"/>
      <c r="M76" s="61"/>
      <c r="N76" s="23"/>
    </row>
    <row r="77" spans="2:14" ht="18">
      <c r="B77" s="24"/>
      <c r="C77" s="21"/>
      <c r="D77" s="21"/>
      <c r="E77" s="21"/>
      <c r="F77" s="21"/>
      <c r="G77" s="21"/>
      <c r="H77" s="21"/>
      <c r="I77" s="21"/>
      <c r="J77" s="21"/>
      <c r="K77" s="21"/>
      <c r="L77" s="32"/>
      <c r="M77" s="61"/>
      <c r="N77" s="23"/>
    </row>
    <row r="78" spans="2:14" ht="18">
      <c r="B78" s="24"/>
      <c r="C78" s="21"/>
      <c r="D78" s="21"/>
      <c r="E78" s="21"/>
      <c r="F78" s="21"/>
      <c r="G78" s="21"/>
      <c r="H78" s="21"/>
      <c r="I78" s="21"/>
      <c r="J78" s="21"/>
      <c r="K78" s="21"/>
      <c r="L78" s="32"/>
      <c r="M78" s="61"/>
      <c r="N78" s="23"/>
    </row>
  </sheetData>
  <sheetProtection/>
  <mergeCells count="2">
    <mergeCell ref="A1:A3"/>
    <mergeCell ref="N1:N3"/>
  </mergeCells>
  <conditionalFormatting sqref="E4:I27">
    <cfRule type="cellIs" priority="169" dxfId="0" operator="greaterThan" stopIfTrue="1">
      <formula>199</formula>
    </cfRule>
  </conditionalFormatting>
  <conditionalFormatting sqref="E4:G27">
    <cfRule type="cellIs" priority="167" dxfId="9" operator="greaterThan" stopIfTrue="1">
      <formula>199</formula>
    </cfRule>
  </conditionalFormatting>
  <conditionalFormatting sqref="E4:I27">
    <cfRule type="cellIs" priority="124" dxfId="2" operator="greaterThan" stopIfTrue="1">
      <formula>199</formula>
    </cfRule>
    <cfRule type="cellIs" priority="125" dxfId="0" operator="greaterThan" stopIfTrue="1">
      <formula>199</formula>
    </cfRule>
    <cfRule type="cellIs" priority="126" dxfId="0" operator="greaterThan" stopIfTrue="1">
      <formula>199</formula>
    </cfRule>
  </conditionalFormatting>
  <conditionalFormatting sqref="K8:K11 K15:K16 E4:I27">
    <cfRule type="cellIs" priority="121" dxfId="2" operator="greaterThan" stopIfTrue="1">
      <formula>199</formula>
    </cfRule>
    <cfRule type="cellIs" priority="122" dxfId="0" operator="greaterThan" stopIfTrue="1">
      <formula>199</formula>
    </cfRule>
    <cfRule type="cellIs" priority="123" dxfId="2" operator="greaterThan" stopIfTrue="1">
      <formula>199</formula>
    </cfRule>
  </conditionalFormatting>
  <conditionalFormatting sqref="E4:G6 E8:I9 E14:I14 E5:H25">
    <cfRule type="cellIs" priority="120" dxfId="2" operator="greaterThan" stopIfTrue="1">
      <formula>199</formula>
    </cfRule>
  </conditionalFormatting>
  <conditionalFormatting sqref="E4:I27">
    <cfRule type="cellIs" priority="63" dxfId="0" operator="greaterThan" stopIfTrue="1">
      <formula>199</formula>
    </cfRule>
    <cfRule type="cellIs" priority="64" dxfId="0" operator="greaterThan" stopIfTrue="1">
      <formula>199</formula>
    </cfRule>
  </conditionalFormatting>
  <conditionalFormatting sqref="E18:I25">
    <cfRule type="cellIs" priority="19" dxfId="2" operator="greaterThan" stopIfTrue="1">
      <formula>199</formula>
    </cfRule>
    <cfRule type="cellIs" priority="20" dxfId="0" operator="greaterThan" stopIfTrue="1">
      <formula>199</formula>
    </cfRule>
    <cfRule type="cellIs" priority="21" dxfId="0" operator="greaterThan" stopIfTrue="1">
      <formula>199</formula>
    </cfRule>
  </conditionalFormatting>
  <conditionalFormatting sqref="E18:I25">
    <cfRule type="cellIs" priority="16" dxfId="2" operator="greaterThan" stopIfTrue="1">
      <formula>199</formula>
    </cfRule>
    <cfRule type="cellIs" priority="17" dxfId="0" operator="greaterThan" stopIfTrue="1">
      <formula>199</formula>
    </cfRule>
    <cfRule type="cellIs" priority="18" dxfId="2" operator="greaterThan" stopIfTrue="1">
      <formula>199</formula>
    </cfRule>
  </conditionalFormatting>
  <conditionalFormatting sqref="E18:I25">
    <cfRule type="cellIs" priority="15" dxfId="0" operator="greaterThan" stopIfTrue="1">
      <formula>199</formula>
    </cfRule>
  </conditionalFormatting>
  <conditionalFormatting sqref="E18:I25">
    <cfRule type="cellIs" priority="14" dxfId="9" operator="greaterThan" stopIfTrue="1">
      <formula>199</formula>
    </cfRule>
  </conditionalFormatting>
  <conditionalFormatting sqref="E18:I25">
    <cfRule type="cellIs" priority="13" dxfId="2" operator="greaterThan" stopIfTrue="1">
      <formula>199</formula>
    </cfRule>
  </conditionalFormatting>
  <conditionalFormatting sqref="E18:F25">
    <cfRule type="cellIs" priority="10" dxfId="2" operator="greaterThan" stopIfTrue="1">
      <formula>199</formula>
    </cfRule>
    <cfRule type="cellIs" priority="11" dxfId="0" operator="greaterThan" stopIfTrue="1">
      <formula>199</formula>
    </cfRule>
    <cfRule type="cellIs" priority="12" dxfId="2" operator="greaterThan" stopIfTrue="1">
      <formula>199</formula>
    </cfRule>
  </conditionalFormatting>
  <conditionalFormatting sqref="G18:G25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2" operator="greaterThan" stopIfTrue="1">
      <formula>199</formula>
    </cfRule>
  </conditionalFormatting>
  <conditionalFormatting sqref="D18:D25 H18:H25">
    <cfRule type="cellIs" priority="4" dxfId="2" operator="greaterThan" stopIfTrue="1">
      <formula>199</formula>
    </cfRule>
    <cfRule type="cellIs" priority="5" dxfId="0" operator="greaterThan" stopIfTrue="1">
      <formula>199</formula>
    </cfRule>
    <cfRule type="cellIs" priority="6" dxfId="2" operator="greaterThan" stopIfTrue="1">
      <formula>199</formula>
    </cfRule>
  </conditionalFormatting>
  <conditionalFormatting sqref="K18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N5" sqref="N5"/>
    </sheetView>
  </sheetViews>
  <sheetFormatPr defaultColWidth="6.28125" defaultRowHeight="12.75"/>
  <cols>
    <col min="1" max="1" width="4.28125" style="8" bestFit="1" customWidth="1"/>
    <col min="2" max="2" width="20.00390625" style="29" bestFit="1" customWidth="1"/>
    <col min="3" max="3" width="13.140625" style="30" bestFit="1" customWidth="1"/>
    <col min="4" max="4" width="8.8515625" style="30" bestFit="1" customWidth="1"/>
    <col min="5" max="5" width="6.421875" style="30" bestFit="1" customWidth="1"/>
    <col min="6" max="8" width="5.28125" style="30" bestFit="1" customWidth="1"/>
    <col min="9" max="9" width="8.00390625" style="30" bestFit="1" customWidth="1"/>
    <col min="10" max="10" width="7.8515625" style="30" bestFit="1" customWidth="1"/>
    <col min="11" max="11" width="11.421875" style="30" bestFit="1" customWidth="1"/>
    <col min="12" max="12" width="9.00390625" style="58" bestFit="1" customWidth="1"/>
    <col min="13" max="13" width="9.00390625" style="59" bestFit="1" customWidth="1"/>
    <col min="14" max="14" width="4.8515625" style="8" bestFit="1" customWidth="1"/>
    <col min="15" max="15" width="4.00390625" style="8" bestFit="1" customWidth="1"/>
    <col min="16" max="17" width="6.28125" style="30" customWidth="1"/>
    <col min="18" max="22" width="6.28125" style="29" customWidth="1"/>
    <col min="23" max="23" width="8.00390625" style="29" bestFit="1" customWidth="1"/>
    <col min="24" max="24" width="6.28125" style="29" customWidth="1"/>
    <col min="25" max="25" width="9.7109375" style="29" customWidth="1"/>
    <col min="26" max="26" width="6.28125" style="29" customWidth="1"/>
    <col min="27" max="27" width="7.28125" style="29" bestFit="1" customWidth="1"/>
    <col min="28" max="16384" width="6.28125" style="29" customWidth="1"/>
  </cols>
  <sheetData>
    <row r="1" spans="1:17" s="9" customFormat="1" ht="54.75" customHeight="1">
      <c r="A1" s="170" t="s">
        <v>4</v>
      </c>
      <c r="L1" s="55"/>
      <c r="M1" s="56"/>
      <c r="N1" s="171" t="s">
        <v>26</v>
      </c>
      <c r="P1" s="8"/>
      <c r="Q1" s="8"/>
    </row>
    <row r="2" spans="1:17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40"/>
      <c r="M2" s="41"/>
      <c r="N2" s="171"/>
      <c r="P2" s="32"/>
      <c r="Q2" s="32"/>
    </row>
    <row r="3" spans="1:17" s="37" customFormat="1" ht="15.75">
      <c r="A3" s="170"/>
      <c r="B3" s="36"/>
      <c r="C3" s="33"/>
      <c r="D3" s="32"/>
      <c r="E3" s="32"/>
      <c r="F3" s="32"/>
      <c r="G3" s="32"/>
      <c r="H3" s="32"/>
      <c r="I3" s="32"/>
      <c r="J3" s="29"/>
      <c r="K3" s="34"/>
      <c r="L3" s="40"/>
      <c r="M3" s="41"/>
      <c r="N3" s="171"/>
      <c r="P3" s="32"/>
      <c r="Q3" s="32"/>
    </row>
    <row r="4" spans="1:17" s="37" customFormat="1" ht="15.75">
      <c r="A4" s="47"/>
      <c r="B4" s="36"/>
      <c r="C4" s="33"/>
      <c r="D4" s="32"/>
      <c r="E4" s="32"/>
      <c r="F4" s="32"/>
      <c r="G4" s="32"/>
      <c r="H4" s="32"/>
      <c r="I4" s="32"/>
      <c r="J4" s="29"/>
      <c r="K4" s="34"/>
      <c r="L4" s="40"/>
      <c r="M4" s="41"/>
      <c r="N4" s="36"/>
      <c r="O4" s="47"/>
      <c r="P4" s="32"/>
      <c r="Q4" s="32"/>
    </row>
    <row r="5" spans="1:17" s="37" customFormat="1" ht="18">
      <c r="A5" s="23"/>
      <c r="B5" s="39"/>
      <c r="C5" s="33"/>
      <c r="D5" s="32"/>
      <c r="E5" s="32"/>
      <c r="F5" s="32"/>
      <c r="G5" s="32"/>
      <c r="H5" s="32"/>
      <c r="I5" s="67">
        <f>SUM(E5:H5)</f>
        <v>0</v>
      </c>
      <c r="J5" s="32"/>
      <c r="K5" s="68" t="e">
        <f>+I5/J5</f>
        <v>#DIV/0!</v>
      </c>
      <c r="L5" s="69">
        <f>+I5+I6+I7</f>
        <v>0</v>
      </c>
      <c r="M5" s="70">
        <f>+L5/3</f>
        <v>0</v>
      </c>
      <c r="N5" s="23"/>
      <c r="P5" s="32"/>
      <c r="Q5" s="32"/>
    </row>
    <row r="6" spans="1:17" s="37" customFormat="1" ht="18">
      <c r="A6" s="23"/>
      <c r="C6" s="33"/>
      <c r="D6" s="32"/>
      <c r="E6" s="32"/>
      <c r="F6" s="32"/>
      <c r="G6" s="32"/>
      <c r="H6" s="32"/>
      <c r="I6" s="32"/>
      <c r="J6" s="32"/>
      <c r="K6" s="34"/>
      <c r="L6" s="40"/>
      <c r="M6" s="41"/>
      <c r="N6" s="23"/>
      <c r="P6" s="32"/>
      <c r="Q6" s="32"/>
    </row>
    <row r="7" spans="1:17" s="37" customFormat="1" ht="18">
      <c r="A7" s="23"/>
      <c r="C7" s="33"/>
      <c r="D7" s="32"/>
      <c r="E7" s="32"/>
      <c r="F7" s="32"/>
      <c r="G7" s="32"/>
      <c r="H7" s="32"/>
      <c r="I7" s="32"/>
      <c r="J7" s="32"/>
      <c r="K7" s="34"/>
      <c r="P7" s="32"/>
      <c r="Q7" s="32"/>
    </row>
    <row r="8" spans="1:17" s="99" customFormat="1" ht="11.25">
      <c r="A8" s="16"/>
      <c r="C8" s="100"/>
      <c r="D8" s="101"/>
      <c r="E8" s="101"/>
      <c r="F8" s="101"/>
      <c r="G8" s="107"/>
      <c r="H8" s="101"/>
      <c r="I8" s="102"/>
      <c r="J8" s="101"/>
      <c r="K8" s="103"/>
      <c r="L8" s="102"/>
      <c r="M8" s="103"/>
      <c r="N8" s="16"/>
      <c r="P8" s="101"/>
      <c r="Q8" s="101"/>
    </row>
    <row r="9" spans="1:17" s="99" customFormat="1" ht="11.25">
      <c r="A9" s="16"/>
      <c r="C9" s="100"/>
      <c r="D9" s="101"/>
      <c r="E9" s="101"/>
      <c r="F9" s="101"/>
      <c r="G9" s="107"/>
      <c r="H9" s="101"/>
      <c r="I9" s="102"/>
      <c r="J9" s="101"/>
      <c r="K9" s="103"/>
      <c r="L9" s="102"/>
      <c r="M9" s="103"/>
      <c r="N9" s="16"/>
      <c r="P9" s="101"/>
      <c r="Q9" s="101"/>
    </row>
    <row r="10" spans="1:17" s="37" customFormat="1" ht="15.75">
      <c r="A10" s="36">
        <f>SUM(A5:A9)</f>
        <v>0</v>
      </c>
      <c r="C10" s="36" t="s">
        <v>4</v>
      </c>
      <c r="D10" s="36"/>
      <c r="E10" s="36"/>
      <c r="F10" s="36"/>
      <c r="G10" s="36"/>
      <c r="H10" s="36"/>
      <c r="I10" s="36">
        <f>SUM(I5:I9)</f>
        <v>0</v>
      </c>
      <c r="J10" s="36">
        <f>SUM(J5:J9)</f>
        <v>0</v>
      </c>
      <c r="K10" s="38" t="e">
        <f>I10/J10</f>
        <v>#DIV/0!</v>
      </c>
      <c r="L10" s="50"/>
      <c r="M10" s="51"/>
      <c r="N10" s="36">
        <f>SUM(N5:N9)</f>
        <v>0</v>
      </c>
      <c r="O10" s="36"/>
      <c r="P10" s="32"/>
      <c r="Q10" s="32"/>
    </row>
    <row r="11" spans="1:17" s="37" customFormat="1" ht="15.75">
      <c r="A11" s="36"/>
      <c r="C11" s="32"/>
      <c r="D11" s="32"/>
      <c r="E11" s="32"/>
      <c r="F11" s="32"/>
      <c r="G11" s="32"/>
      <c r="H11" s="32"/>
      <c r="I11" s="32"/>
      <c r="J11" s="32"/>
      <c r="K11" s="32"/>
      <c r="L11" s="50"/>
      <c r="M11" s="51"/>
      <c r="N11" s="36"/>
      <c r="O11" s="36"/>
      <c r="P11" s="32"/>
      <c r="Q11" s="32"/>
    </row>
    <row r="12" spans="1:17" s="37" customFormat="1" ht="15.75">
      <c r="A12" s="36"/>
      <c r="C12" s="36"/>
      <c r="D12" s="32"/>
      <c r="E12" s="32"/>
      <c r="F12" s="32"/>
      <c r="G12" s="32"/>
      <c r="H12" s="32"/>
      <c r="I12" s="36"/>
      <c r="J12" s="36"/>
      <c r="K12" s="38"/>
      <c r="L12" s="50"/>
      <c r="M12" s="51"/>
      <c r="N12" s="36"/>
      <c r="O12" s="36"/>
      <c r="P12" s="32"/>
      <c r="Q12" s="32"/>
    </row>
    <row r="13" spans="1:17" s="37" customFormat="1" ht="15.75">
      <c r="A13" s="36"/>
      <c r="C13" s="32"/>
      <c r="D13" s="32"/>
      <c r="E13" s="32"/>
      <c r="F13" s="32"/>
      <c r="G13" s="32"/>
      <c r="H13" s="32"/>
      <c r="I13" s="32"/>
      <c r="J13" s="32"/>
      <c r="K13" s="32"/>
      <c r="L13" s="50"/>
      <c r="M13" s="51"/>
      <c r="N13" s="36"/>
      <c r="O13" s="36"/>
      <c r="P13" s="32"/>
      <c r="Q13" s="32"/>
    </row>
    <row r="14" spans="1:17" s="37" customFormat="1" ht="15.75">
      <c r="A14" s="36"/>
      <c r="C14" s="32"/>
      <c r="D14" s="32"/>
      <c r="E14" s="32"/>
      <c r="F14" s="32"/>
      <c r="G14" s="32"/>
      <c r="H14" s="32"/>
      <c r="I14" s="36"/>
      <c r="J14" s="36"/>
      <c r="K14" s="38"/>
      <c r="L14" s="50"/>
      <c r="M14" s="51"/>
      <c r="N14" s="36"/>
      <c r="O14" s="36"/>
      <c r="P14" s="32"/>
      <c r="Q14" s="32"/>
    </row>
    <row r="15" spans="1:17" s="37" customFormat="1" ht="15.75">
      <c r="A15" s="36"/>
      <c r="C15" s="32"/>
      <c r="D15" s="32"/>
      <c r="E15" s="32"/>
      <c r="F15" s="32"/>
      <c r="G15" s="32"/>
      <c r="H15" s="32"/>
      <c r="I15" s="32"/>
      <c r="J15" s="32"/>
      <c r="K15" s="32"/>
      <c r="L15" s="50"/>
      <c r="M15" s="51"/>
      <c r="N15" s="36"/>
      <c r="O15" s="36"/>
      <c r="P15" s="32"/>
      <c r="Q15" s="32"/>
    </row>
    <row r="16" spans="1:17" s="37" customFormat="1" ht="15.75">
      <c r="A16" s="36"/>
      <c r="C16" s="32"/>
      <c r="D16" s="32"/>
      <c r="E16" s="32"/>
      <c r="F16" s="32"/>
      <c r="G16" s="32"/>
      <c r="H16" s="32"/>
      <c r="I16" s="32"/>
      <c r="J16" s="32"/>
      <c r="K16" s="32"/>
      <c r="L16" s="50"/>
      <c r="M16" s="51"/>
      <c r="N16" s="36"/>
      <c r="O16" s="36"/>
      <c r="P16" s="32"/>
      <c r="Q16" s="32"/>
    </row>
    <row r="17" spans="1:17" s="37" customFormat="1" ht="15.75">
      <c r="A17" s="36"/>
      <c r="C17" s="32"/>
      <c r="D17" s="32"/>
      <c r="E17" s="32"/>
      <c r="F17" s="32"/>
      <c r="G17" s="32"/>
      <c r="H17" s="32"/>
      <c r="I17" s="32"/>
      <c r="J17" s="32"/>
      <c r="K17" s="32"/>
      <c r="L17" s="50"/>
      <c r="M17" s="51"/>
      <c r="N17" s="36"/>
      <c r="O17" s="36"/>
      <c r="P17" s="32"/>
      <c r="Q17" s="32"/>
    </row>
    <row r="18" spans="1:17" s="37" customFormat="1" ht="15.75">
      <c r="A18" s="36"/>
      <c r="C18" s="32"/>
      <c r="D18" s="32"/>
      <c r="E18" s="32"/>
      <c r="F18" s="32"/>
      <c r="G18" s="32"/>
      <c r="H18" s="32"/>
      <c r="I18" s="32"/>
      <c r="J18" s="32"/>
      <c r="K18" s="32"/>
      <c r="L18" s="50"/>
      <c r="M18" s="51"/>
      <c r="N18" s="36"/>
      <c r="O18" s="36"/>
      <c r="P18" s="32"/>
      <c r="Q18" s="32"/>
    </row>
    <row r="19" spans="1:17" s="37" customFormat="1" ht="15.75">
      <c r="A19" s="36"/>
      <c r="D19" s="32"/>
      <c r="E19" s="32"/>
      <c r="F19" s="32"/>
      <c r="G19" s="32"/>
      <c r="H19" s="32"/>
      <c r="I19" s="32"/>
      <c r="J19" s="32"/>
      <c r="K19" s="32"/>
      <c r="L19" s="50"/>
      <c r="M19" s="51"/>
      <c r="N19" s="36"/>
      <c r="O19" s="36"/>
      <c r="P19" s="32"/>
      <c r="Q19" s="32"/>
    </row>
    <row r="20" spans="1:17" s="37" customFormat="1" ht="15.75">
      <c r="A20" s="36"/>
      <c r="C20" s="32"/>
      <c r="D20" s="32"/>
      <c r="E20" s="32"/>
      <c r="F20" s="32"/>
      <c r="G20" s="32"/>
      <c r="H20" s="32"/>
      <c r="I20" s="32"/>
      <c r="J20" s="32"/>
      <c r="K20" s="32"/>
      <c r="L20" s="50"/>
      <c r="M20" s="51"/>
      <c r="N20" s="36"/>
      <c r="O20" s="36"/>
      <c r="P20" s="32"/>
      <c r="Q20" s="32"/>
    </row>
    <row r="21" spans="1:17" s="37" customFormat="1" ht="15.75">
      <c r="A21" s="36"/>
      <c r="C21" s="32"/>
      <c r="D21" s="32"/>
      <c r="E21" s="32"/>
      <c r="F21" s="32"/>
      <c r="G21" s="32"/>
      <c r="H21" s="32"/>
      <c r="I21" s="32"/>
      <c r="J21" s="32"/>
      <c r="K21" s="32"/>
      <c r="L21" s="50"/>
      <c r="M21" s="51"/>
      <c r="N21" s="36"/>
      <c r="O21" s="36"/>
      <c r="P21" s="32"/>
      <c r="Q21" s="32"/>
    </row>
    <row r="22" spans="1:17" s="37" customFormat="1" ht="15.75">
      <c r="A22" s="36"/>
      <c r="C22" s="32"/>
      <c r="D22" s="32"/>
      <c r="E22" s="32"/>
      <c r="F22" s="32"/>
      <c r="G22" s="32"/>
      <c r="H22" s="32"/>
      <c r="I22" s="32"/>
      <c r="J22" s="32"/>
      <c r="K22" s="32"/>
      <c r="L22" s="50"/>
      <c r="M22" s="51"/>
      <c r="N22" s="36"/>
      <c r="O22" s="36"/>
      <c r="P22" s="32"/>
      <c r="Q22" s="32"/>
    </row>
    <row r="23" spans="1:17" s="37" customFormat="1" ht="15.75">
      <c r="A23" s="36"/>
      <c r="C23" s="32"/>
      <c r="D23" s="32"/>
      <c r="E23" s="32"/>
      <c r="F23" s="32"/>
      <c r="G23" s="32"/>
      <c r="H23" s="32"/>
      <c r="I23" s="32"/>
      <c r="J23" s="32"/>
      <c r="K23" s="32"/>
      <c r="L23" s="50"/>
      <c r="M23" s="51"/>
      <c r="N23" s="36"/>
      <c r="O23" s="36"/>
      <c r="P23" s="32"/>
      <c r="Q23" s="32"/>
    </row>
    <row r="24" spans="1:17" s="37" customFormat="1" ht="15.75">
      <c r="A24" s="36"/>
      <c r="C24" s="32"/>
      <c r="D24" s="32"/>
      <c r="E24" s="32"/>
      <c r="F24" s="32"/>
      <c r="G24" s="32"/>
      <c r="H24" s="32"/>
      <c r="I24" s="32"/>
      <c r="J24" s="32"/>
      <c r="K24" s="32"/>
      <c r="L24" s="50"/>
      <c r="M24" s="51"/>
      <c r="N24" s="36"/>
      <c r="O24" s="36"/>
      <c r="P24" s="32"/>
      <c r="Q24" s="32"/>
    </row>
    <row r="25" spans="1:17" s="37" customFormat="1" ht="15.75">
      <c r="A25" s="36"/>
      <c r="C25" s="32"/>
      <c r="D25" s="32"/>
      <c r="E25" s="32"/>
      <c r="F25" s="32"/>
      <c r="G25" s="32"/>
      <c r="H25" s="32"/>
      <c r="I25" s="32"/>
      <c r="J25" s="32"/>
      <c r="K25" s="32"/>
      <c r="L25" s="50"/>
      <c r="M25" s="51"/>
      <c r="N25" s="36"/>
      <c r="O25" s="36"/>
      <c r="P25" s="32"/>
      <c r="Q25" s="32"/>
    </row>
    <row r="26" spans="1:17" s="37" customFormat="1" ht="15.75">
      <c r="A26" s="36"/>
      <c r="C26" s="32"/>
      <c r="D26" s="32"/>
      <c r="E26" s="32"/>
      <c r="F26" s="32"/>
      <c r="G26" s="32"/>
      <c r="H26" s="32"/>
      <c r="I26" s="32"/>
      <c r="J26" s="32"/>
      <c r="K26" s="32"/>
      <c r="L26" s="50"/>
      <c r="M26" s="51"/>
      <c r="N26" s="36"/>
      <c r="O26" s="36"/>
      <c r="P26" s="32"/>
      <c r="Q26" s="32"/>
    </row>
    <row r="27" spans="1:17" s="37" customFormat="1" ht="15.75">
      <c r="A27" s="36"/>
      <c r="C27" s="32"/>
      <c r="D27" s="32"/>
      <c r="E27" s="32"/>
      <c r="F27" s="32"/>
      <c r="G27" s="32"/>
      <c r="H27" s="32"/>
      <c r="I27" s="32"/>
      <c r="J27" s="32"/>
      <c r="K27" s="32"/>
      <c r="L27" s="50"/>
      <c r="M27" s="51"/>
      <c r="N27" s="36"/>
      <c r="O27" s="36"/>
      <c r="P27" s="32"/>
      <c r="Q27" s="32"/>
    </row>
    <row r="28" spans="1:17" s="37" customFormat="1" ht="15.75">
      <c r="A28" s="36"/>
      <c r="C28" s="32"/>
      <c r="D28" s="32"/>
      <c r="E28" s="32"/>
      <c r="F28" s="32"/>
      <c r="G28" s="32"/>
      <c r="H28" s="32"/>
      <c r="I28" s="32"/>
      <c r="J28" s="32"/>
      <c r="K28" s="32"/>
      <c r="L28" s="50"/>
      <c r="M28" s="51"/>
      <c r="N28" s="36"/>
      <c r="O28" s="36"/>
      <c r="P28" s="32"/>
      <c r="Q28" s="32"/>
    </row>
    <row r="29" spans="1:17" s="37" customFormat="1" ht="15.75">
      <c r="A29" s="36"/>
      <c r="C29" s="32"/>
      <c r="D29" s="32"/>
      <c r="E29" s="32"/>
      <c r="F29" s="32"/>
      <c r="G29" s="32"/>
      <c r="H29" s="32"/>
      <c r="I29" s="32"/>
      <c r="J29" s="32"/>
      <c r="K29" s="32"/>
      <c r="L29" s="50"/>
      <c r="M29" s="51"/>
      <c r="N29" s="36"/>
      <c r="O29" s="36"/>
      <c r="P29" s="32"/>
      <c r="Q29" s="32"/>
    </row>
    <row r="30" spans="1:17" s="37" customFormat="1" ht="15.75">
      <c r="A30" s="36"/>
      <c r="C30" s="32"/>
      <c r="D30" s="32"/>
      <c r="E30" s="32"/>
      <c r="F30" s="32"/>
      <c r="G30" s="32"/>
      <c r="H30" s="32"/>
      <c r="I30" s="32"/>
      <c r="J30" s="32"/>
      <c r="K30" s="32"/>
      <c r="L30" s="50"/>
      <c r="M30" s="51"/>
      <c r="N30" s="36"/>
      <c r="O30" s="36"/>
      <c r="P30" s="32"/>
      <c r="Q30" s="32"/>
    </row>
    <row r="31" spans="1:17" s="37" customFormat="1" ht="15.75">
      <c r="A31" s="36"/>
      <c r="C31" s="32"/>
      <c r="D31" s="32"/>
      <c r="E31" s="32"/>
      <c r="F31" s="32"/>
      <c r="G31" s="32"/>
      <c r="H31" s="32"/>
      <c r="I31" s="32"/>
      <c r="J31" s="32"/>
      <c r="K31" s="32"/>
      <c r="L31" s="50"/>
      <c r="M31" s="51"/>
      <c r="N31" s="36"/>
      <c r="O31" s="36"/>
      <c r="P31" s="32"/>
      <c r="Q31" s="32"/>
    </row>
    <row r="32" spans="1:17" s="37" customFormat="1" ht="15.75">
      <c r="A32" s="36"/>
      <c r="C32" s="32"/>
      <c r="D32" s="32"/>
      <c r="E32" s="32"/>
      <c r="F32" s="32"/>
      <c r="G32" s="32"/>
      <c r="H32" s="32"/>
      <c r="I32" s="32"/>
      <c r="J32" s="32"/>
      <c r="K32" s="32"/>
      <c r="L32" s="50"/>
      <c r="M32" s="51"/>
      <c r="N32" s="36"/>
      <c r="O32" s="36"/>
      <c r="P32" s="32"/>
      <c r="Q32" s="32"/>
    </row>
    <row r="33" spans="1:17" s="37" customFormat="1" ht="15.75">
      <c r="A33" s="36"/>
      <c r="C33" s="32"/>
      <c r="D33" s="32"/>
      <c r="E33" s="32"/>
      <c r="F33" s="32"/>
      <c r="G33" s="32"/>
      <c r="H33" s="32"/>
      <c r="I33" s="32"/>
      <c r="J33" s="32"/>
      <c r="K33" s="32"/>
      <c r="L33" s="50"/>
      <c r="M33" s="51"/>
      <c r="N33" s="36"/>
      <c r="O33" s="36"/>
      <c r="P33" s="32"/>
      <c r="Q33" s="32"/>
    </row>
    <row r="34" spans="1:17" s="37" customFormat="1" ht="15.75">
      <c r="A34" s="36"/>
      <c r="C34" s="32"/>
      <c r="D34" s="32"/>
      <c r="E34" s="32"/>
      <c r="F34" s="32"/>
      <c r="G34" s="32"/>
      <c r="H34" s="32"/>
      <c r="I34" s="32"/>
      <c r="J34" s="32"/>
      <c r="K34" s="32"/>
      <c r="L34" s="50"/>
      <c r="M34" s="51"/>
      <c r="N34" s="36"/>
      <c r="O34" s="36"/>
      <c r="P34" s="32"/>
      <c r="Q34" s="32"/>
    </row>
    <row r="35" spans="1:17" s="37" customFormat="1" ht="15.75">
      <c r="A35" s="36"/>
      <c r="C35" s="32"/>
      <c r="D35" s="32"/>
      <c r="E35" s="32"/>
      <c r="F35" s="32"/>
      <c r="G35" s="32"/>
      <c r="H35" s="32"/>
      <c r="I35" s="32"/>
      <c r="J35" s="32"/>
      <c r="K35" s="32"/>
      <c r="L35" s="50"/>
      <c r="M35" s="51"/>
      <c r="N35" s="36"/>
      <c r="O35" s="36"/>
      <c r="P35" s="32"/>
      <c r="Q35" s="32"/>
    </row>
    <row r="36" spans="1:17" s="37" customFormat="1" ht="15.75">
      <c r="A36" s="36"/>
      <c r="C36" s="32"/>
      <c r="D36" s="32"/>
      <c r="E36" s="32"/>
      <c r="F36" s="32"/>
      <c r="G36" s="32"/>
      <c r="H36" s="32"/>
      <c r="I36" s="32"/>
      <c r="J36" s="32"/>
      <c r="K36" s="32"/>
      <c r="L36" s="50"/>
      <c r="M36" s="51"/>
      <c r="N36" s="36"/>
      <c r="O36" s="36"/>
      <c r="P36" s="32"/>
      <c r="Q36" s="32"/>
    </row>
    <row r="37" spans="1:17" s="37" customFormat="1" ht="15.75">
      <c r="A37" s="36"/>
      <c r="C37" s="32"/>
      <c r="D37" s="32"/>
      <c r="E37" s="32"/>
      <c r="F37" s="32"/>
      <c r="G37" s="32"/>
      <c r="H37" s="32"/>
      <c r="I37" s="32"/>
      <c r="J37" s="32"/>
      <c r="K37" s="32"/>
      <c r="L37" s="50"/>
      <c r="M37" s="51"/>
      <c r="N37" s="36"/>
      <c r="O37" s="36"/>
      <c r="P37" s="32"/>
      <c r="Q37" s="32"/>
    </row>
    <row r="38" spans="1:17" s="37" customFormat="1" ht="15.75">
      <c r="A38" s="36"/>
      <c r="C38" s="32"/>
      <c r="D38" s="32"/>
      <c r="E38" s="32"/>
      <c r="F38" s="32"/>
      <c r="G38" s="32"/>
      <c r="H38" s="32"/>
      <c r="I38" s="32"/>
      <c r="J38" s="32"/>
      <c r="K38" s="32"/>
      <c r="L38" s="50"/>
      <c r="M38" s="51"/>
      <c r="N38" s="36"/>
      <c r="O38" s="36"/>
      <c r="P38" s="32"/>
      <c r="Q38" s="32"/>
    </row>
    <row r="39" spans="1:17" s="37" customFormat="1" ht="15.75">
      <c r="A39" s="36"/>
      <c r="C39" s="32"/>
      <c r="D39" s="32"/>
      <c r="E39" s="32"/>
      <c r="F39" s="32"/>
      <c r="G39" s="32"/>
      <c r="H39" s="32"/>
      <c r="I39" s="32"/>
      <c r="J39" s="32"/>
      <c r="K39" s="32"/>
      <c r="L39" s="50"/>
      <c r="M39" s="51"/>
      <c r="N39" s="36"/>
      <c r="O39" s="36"/>
      <c r="P39" s="32"/>
      <c r="Q39" s="32"/>
    </row>
    <row r="40" spans="1:17" s="37" customFormat="1" ht="15.75">
      <c r="A40" s="36"/>
      <c r="C40" s="32"/>
      <c r="D40" s="32"/>
      <c r="E40" s="32"/>
      <c r="F40" s="32"/>
      <c r="G40" s="32"/>
      <c r="H40" s="32"/>
      <c r="I40" s="32"/>
      <c r="J40" s="32"/>
      <c r="K40" s="32"/>
      <c r="L40" s="50"/>
      <c r="M40" s="51"/>
      <c r="N40" s="36"/>
      <c r="O40" s="36"/>
      <c r="P40" s="32"/>
      <c r="Q40" s="32"/>
    </row>
    <row r="41" spans="1:17" s="39" customFormat="1" ht="15.75">
      <c r="A41" s="36"/>
      <c r="B41" s="37"/>
      <c r="C41" s="32"/>
      <c r="D41" s="32"/>
      <c r="E41" s="32"/>
      <c r="F41" s="32"/>
      <c r="G41" s="32"/>
      <c r="H41" s="32"/>
      <c r="I41" s="32"/>
      <c r="J41" s="32"/>
      <c r="K41" s="32"/>
      <c r="L41" s="50"/>
      <c r="M41" s="51"/>
      <c r="N41" s="36"/>
      <c r="O41" s="36"/>
      <c r="P41" s="36"/>
      <c r="Q41" s="36"/>
    </row>
    <row r="42" spans="1:17" s="39" customFormat="1" ht="15.75">
      <c r="A42" s="36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50"/>
      <c r="M42" s="51"/>
      <c r="N42" s="36"/>
      <c r="O42" s="36"/>
      <c r="P42" s="36"/>
      <c r="Q42" s="36"/>
    </row>
    <row r="43" spans="1:17" s="39" customFormat="1" ht="15.75">
      <c r="A43" s="36"/>
      <c r="B43" s="37"/>
      <c r="C43" s="32"/>
      <c r="D43" s="32"/>
      <c r="E43" s="32"/>
      <c r="F43" s="32"/>
      <c r="G43" s="32"/>
      <c r="H43" s="32"/>
      <c r="I43" s="32"/>
      <c r="J43" s="32"/>
      <c r="K43" s="32"/>
      <c r="L43" s="50"/>
      <c r="M43" s="51"/>
      <c r="N43" s="36"/>
      <c r="O43" s="36"/>
      <c r="P43" s="36"/>
      <c r="Q43" s="36"/>
    </row>
    <row r="44" spans="1:17" s="37" customFormat="1" ht="15.75">
      <c r="A44" s="36"/>
      <c r="C44" s="32"/>
      <c r="D44" s="32"/>
      <c r="E44" s="32"/>
      <c r="F44" s="32"/>
      <c r="G44" s="32"/>
      <c r="H44" s="32"/>
      <c r="I44" s="32"/>
      <c r="J44" s="32"/>
      <c r="K44" s="32"/>
      <c r="L44" s="50"/>
      <c r="M44" s="51"/>
      <c r="N44" s="36"/>
      <c r="O44" s="36"/>
      <c r="P44" s="32"/>
      <c r="Q44" s="32"/>
    </row>
    <row r="45" spans="1:17" s="39" customFormat="1" ht="15.75">
      <c r="A45" s="36"/>
      <c r="B45" s="37"/>
      <c r="C45" s="32"/>
      <c r="D45" s="32"/>
      <c r="E45" s="32"/>
      <c r="F45" s="32"/>
      <c r="G45" s="32"/>
      <c r="H45" s="32"/>
      <c r="I45" s="32"/>
      <c r="J45" s="32"/>
      <c r="K45" s="32"/>
      <c r="L45" s="50"/>
      <c r="M45" s="51"/>
      <c r="N45" s="36"/>
      <c r="O45" s="36"/>
      <c r="P45" s="36"/>
      <c r="Q45" s="36"/>
    </row>
    <row r="46" spans="1:17" s="37" customFormat="1" ht="15.75">
      <c r="A46" s="36"/>
      <c r="C46" s="32"/>
      <c r="D46" s="32"/>
      <c r="E46" s="32"/>
      <c r="F46" s="32"/>
      <c r="G46" s="32"/>
      <c r="H46" s="32"/>
      <c r="I46" s="32"/>
      <c r="J46" s="32"/>
      <c r="K46" s="32"/>
      <c r="L46" s="50"/>
      <c r="M46" s="51"/>
      <c r="N46" s="36"/>
      <c r="O46" s="36"/>
      <c r="P46" s="32"/>
      <c r="Q46" s="32"/>
    </row>
    <row r="47" spans="1:17" s="37" customFormat="1" ht="15.75">
      <c r="A47" s="36"/>
      <c r="C47" s="32"/>
      <c r="D47" s="32"/>
      <c r="E47" s="32"/>
      <c r="F47" s="32"/>
      <c r="G47" s="32"/>
      <c r="H47" s="32"/>
      <c r="I47" s="32"/>
      <c r="J47" s="32"/>
      <c r="K47" s="32"/>
      <c r="L47" s="50"/>
      <c r="M47" s="51"/>
      <c r="N47" s="36"/>
      <c r="O47" s="36"/>
      <c r="P47" s="32"/>
      <c r="Q47" s="32"/>
    </row>
    <row r="48" spans="1:17" s="37" customFormat="1" ht="15.75">
      <c r="A48" s="36"/>
      <c r="C48" s="32"/>
      <c r="D48" s="32"/>
      <c r="E48" s="32"/>
      <c r="F48" s="32"/>
      <c r="G48" s="32"/>
      <c r="H48" s="32"/>
      <c r="I48" s="32"/>
      <c r="J48" s="32"/>
      <c r="K48" s="32"/>
      <c r="L48" s="50"/>
      <c r="M48" s="51"/>
      <c r="N48" s="36"/>
      <c r="O48" s="36"/>
      <c r="P48" s="32"/>
      <c r="Q48" s="32"/>
    </row>
    <row r="49" spans="1:17" s="37" customFormat="1" ht="15.75">
      <c r="A49" s="36"/>
      <c r="C49" s="32"/>
      <c r="D49" s="32"/>
      <c r="E49" s="32"/>
      <c r="F49" s="32"/>
      <c r="G49" s="32"/>
      <c r="H49" s="32"/>
      <c r="I49" s="32"/>
      <c r="J49" s="32"/>
      <c r="K49" s="32"/>
      <c r="L49" s="50"/>
      <c r="M49" s="51"/>
      <c r="N49" s="36"/>
      <c r="O49" s="36"/>
      <c r="P49" s="32"/>
      <c r="Q49" s="32"/>
    </row>
    <row r="50" spans="1:17" s="37" customFormat="1" ht="15.75">
      <c r="A50" s="36"/>
      <c r="C50" s="32"/>
      <c r="D50" s="32"/>
      <c r="E50" s="32"/>
      <c r="F50" s="32"/>
      <c r="G50" s="32"/>
      <c r="H50" s="32"/>
      <c r="I50" s="32"/>
      <c r="J50" s="32"/>
      <c r="K50" s="32"/>
      <c r="L50" s="50"/>
      <c r="M50" s="51"/>
      <c r="N50" s="36"/>
      <c r="O50" s="36"/>
      <c r="P50" s="32"/>
      <c r="Q50" s="32"/>
    </row>
    <row r="51" spans="1:17" s="37" customFormat="1" ht="15.75">
      <c r="A51" s="36"/>
      <c r="C51" s="32"/>
      <c r="D51" s="32"/>
      <c r="E51" s="32"/>
      <c r="F51" s="32"/>
      <c r="G51" s="32"/>
      <c r="H51" s="32"/>
      <c r="I51" s="32"/>
      <c r="J51" s="32"/>
      <c r="K51" s="32"/>
      <c r="L51" s="50"/>
      <c r="M51" s="51"/>
      <c r="N51" s="36"/>
      <c r="O51" s="36"/>
      <c r="P51" s="32"/>
      <c r="Q51" s="32"/>
    </row>
    <row r="52" spans="1:17" s="37" customFormat="1" ht="15.75">
      <c r="A52" s="36"/>
      <c r="C52" s="32"/>
      <c r="D52" s="32"/>
      <c r="E52" s="32"/>
      <c r="F52" s="32"/>
      <c r="G52" s="32"/>
      <c r="H52" s="32"/>
      <c r="I52" s="32"/>
      <c r="J52" s="32"/>
      <c r="K52" s="32"/>
      <c r="L52" s="50"/>
      <c r="M52" s="51"/>
      <c r="N52" s="36"/>
      <c r="O52" s="36"/>
      <c r="P52" s="32"/>
      <c r="Q52" s="32"/>
    </row>
    <row r="53" spans="1:13" ht="15.75">
      <c r="A53" s="36"/>
      <c r="B53" s="37"/>
      <c r="C53" s="32"/>
      <c r="D53" s="32"/>
      <c r="E53" s="32"/>
      <c r="F53" s="32"/>
      <c r="G53" s="32"/>
      <c r="H53" s="32"/>
      <c r="I53" s="32"/>
      <c r="J53" s="32"/>
      <c r="K53" s="32"/>
      <c r="L53" s="50"/>
      <c r="M53" s="51"/>
    </row>
    <row r="54" spans="1:13" ht="15.75">
      <c r="A54" s="36"/>
      <c r="B54" s="37"/>
      <c r="C54" s="32"/>
      <c r="D54" s="32"/>
      <c r="E54" s="32"/>
      <c r="F54" s="32"/>
      <c r="G54" s="32"/>
      <c r="H54" s="32"/>
      <c r="I54" s="32"/>
      <c r="J54" s="32"/>
      <c r="K54" s="32"/>
      <c r="L54" s="50"/>
      <c r="M54" s="51"/>
    </row>
    <row r="55" spans="1:13" ht="15.75">
      <c r="A55" s="36"/>
      <c r="B55" s="37"/>
      <c r="C55" s="32"/>
      <c r="D55" s="32"/>
      <c r="E55" s="32"/>
      <c r="F55" s="32"/>
      <c r="G55" s="32"/>
      <c r="H55" s="32"/>
      <c r="I55" s="32"/>
      <c r="J55" s="32"/>
      <c r="K55" s="32"/>
      <c r="L55" s="50"/>
      <c r="M55" s="51"/>
    </row>
    <row r="56" spans="1:13" ht="15.75">
      <c r="A56" s="36"/>
      <c r="B56" s="37"/>
      <c r="C56" s="32"/>
      <c r="D56" s="32"/>
      <c r="E56" s="32"/>
      <c r="F56" s="32"/>
      <c r="G56" s="32"/>
      <c r="H56" s="32"/>
      <c r="I56" s="32"/>
      <c r="J56" s="32"/>
      <c r="K56" s="32"/>
      <c r="L56" s="50"/>
      <c r="M56" s="51"/>
    </row>
  </sheetData>
  <sheetProtection/>
  <mergeCells count="2">
    <mergeCell ref="A1:A3"/>
    <mergeCell ref="N1:N3"/>
  </mergeCells>
  <conditionalFormatting sqref="E1:H65536">
    <cfRule type="cellIs" priority="64" dxfId="0" operator="greaterThan" stopIfTrue="1">
      <formula>199</formula>
    </cfRule>
  </conditionalFormatting>
  <conditionalFormatting sqref="H5:H6">
    <cfRule type="cellIs" priority="60" dxfId="2" operator="greaterThan" stopIfTrue="1">
      <formula>199</formula>
    </cfRule>
    <cfRule type="cellIs" priority="61" dxfId="0" operator="greaterThan" stopIfTrue="1">
      <formula>199</formula>
    </cfRule>
    <cfRule type="cellIs" priority="62" dxfId="0" operator="greaterThan" stopIfTrue="1">
      <formula>199</formula>
    </cfRule>
  </conditionalFormatting>
  <conditionalFormatting sqref="H5:H6 E9:H9">
    <cfRule type="cellIs" priority="57" dxfId="2" operator="greaterThan" stopIfTrue="1">
      <formula>199</formula>
    </cfRule>
    <cfRule type="cellIs" priority="58" dxfId="0" operator="greaterThan" stopIfTrue="1">
      <formula>199</formula>
    </cfRule>
    <cfRule type="cellIs" priority="59" dxfId="2" operator="greaterThan" stopIfTrue="1">
      <formula>199</formula>
    </cfRule>
  </conditionalFormatting>
  <conditionalFormatting sqref="E5:H7">
    <cfRule type="cellIs" priority="56" dxfId="2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90" r:id="rId1"/>
  <headerFooter alignWithMargins="0">
    <oddHeader>&amp;CJEFF RUIZ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M4" sqref="M4:N4"/>
    </sheetView>
  </sheetViews>
  <sheetFormatPr defaultColWidth="11.421875" defaultRowHeight="12.75"/>
  <cols>
    <col min="1" max="1" width="3.421875" style="17" bestFit="1" customWidth="1"/>
    <col min="2" max="2" width="22.140625" style="18" bestFit="1" customWidth="1"/>
    <col min="3" max="3" width="13.421875" style="19" bestFit="1" customWidth="1"/>
    <col min="4" max="4" width="6.7109375" style="19" bestFit="1" customWidth="1"/>
    <col min="5" max="7" width="5.140625" style="19" bestFit="1" customWidth="1"/>
    <col min="8" max="8" width="5.140625" style="19" customWidth="1"/>
    <col min="9" max="9" width="5.140625" style="19" bestFit="1" customWidth="1"/>
    <col min="10" max="10" width="9.140625" style="19" bestFit="1" customWidth="1"/>
    <col min="11" max="11" width="7.8515625" style="19" bestFit="1" customWidth="1"/>
    <col min="12" max="12" width="11.421875" style="19" customWidth="1"/>
    <col min="13" max="13" width="6.421875" style="63" bestFit="1" customWidth="1"/>
    <col min="14" max="14" width="8.28125" style="60" bestFit="1" customWidth="1"/>
    <col min="15" max="15" width="4.14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70" t="s">
        <v>4</v>
      </c>
      <c r="M1" s="63"/>
      <c r="N1" s="60"/>
      <c r="O1" s="171" t="s">
        <v>26</v>
      </c>
      <c r="Q1" s="8"/>
      <c r="R1" s="8"/>
    </row>
    <row r="2" spans="1:18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71"/>
      <c r="Q2" s="32"/>
      <c r="R2" s="32"/>
    </row>
    <row r="3" spans="1:17" s="24" customFormat="1" ht="18">
      <c r="A3" s="36">
        <v>1</v>
      </c>
      <c r="B3" s="39" t="s">
        <v>18</v>
      </c>
      <c r="C3" s="33">
        <v>42652</v>
      </c>
      <c r="D3" s="32"/>
      <c r="E3" s="32">
        <v>156</v>
      </c>
      <c r="F3" s="32">
        <v>153</v>
      </c>
      <c r="G3" s="32">
        <v>193</v>
      </c>
      <c r="H3" s="32"/>
      <c r="I3" s="32"/>
      <c r="J3" s="32">
        <f>SUM(E3:I3)</f>
        <v>502</v>
      </c>
      <c r="K3" s="32">
        <v>3</v>
      </c>
      <c r="L3" s="34">
        <f>+J3/K3</f>
        <v>167.33333333333334</v>
      </c>
      <c r="M3"/>
      <c r="N3"/>
      <c r="O3" s="23"/>
      <c r="P3" s="21"/>
      <c r="Q3" s="21"/>
    </row>
    <row r="4" spans="1:17" s="24" customFormat="1" ht="18">
      <c r="A4"/>
      <c r="B4" t="s">
        <v>59</v>
      </c>
      <c r="C4" s="113"/>
      <c r="D4" s="32"/>
      <c r="E4" s="32">
        <v>136</v>
      </c>
      <c r="F4" s="32">
        <v>145</v>
      </c>
      <c r="G4" s="32">
        <v>119</v>
      </c>
      <c r="H4" s="32"/>
      <c r="I4" s="32"/>
      <c r="J4" s="32">
        <f>SUM(E4:I4)</f>
        <v>400</v>
      </c>
      <c r="K4" s="32">
        <v>3</v>
      </c>
      <c r="L4" s="34">
        <f>+J4/K4</f>
        <v>133.33333333333334</v>
      </c>
      <c r="M4" s="142">
        <f>+J4+J3</f>
        <v>902</v>
      </c>
      <c r="N4" s="143">
        <f>+M4/6</f>
        <v>150.33333333333334</v>
      </c>
      <c r="O4" s="23">
        <v>1</v>
      </c>
      <c r="P4" s="21"/>
      <c r="Q4" s="21"/>
    </row>
    <row r="5" spans="1:18" s="24" customFormat="1" ht="18">
      <c r="A5" s="23"/>
      <c r="B5" s="37"/>
      <c r="C5" s="33"/>
      <c r="D5" s="32"/>
      <c r="E5" s="32"/>
      <c r="F5" s="32"/>
      <c r="G5" s="32"/>
      <c r="H5" s="32"/>
      <c r="I5" s="32"/>
      <c r="J5"/>
      <c r="K5"/>
      <c r="L5"/>
      <c r="M5"/>
      <c r="N5"/>
      <c r="O5"/>
      <c r="P5" s="23"/>
      <c r="Q5" s="21"/>
      <c r="R5" s="21"/>
    </row>
    <row r="6" spans="1:18" s="99" customFormat="1" ht="11.25">
      <c r="A6" s="16"/>
      <c r="C6" s="100"/>
      <c r="D6" s="101"/>
      <c r="E6" s="101"/>
      <c r="F6" s="101"/>
      <c r="G6" s="101"/>
      <c r="H6" s="101"/>
      <c r="I6" s="101"/>
      <c r="J6" s="101"/>
      <c r="K6" s="101"/>
      <c r="L6" s="104"/>
      <c r="M6" s="16"/>
      <c r="N6" s="25"/>
      <c r="O6" s="16"/>
      <c r="P6" s="16"/>
      <c r="Q6" s="101"/>
      <c r="R6" s="101"/>
    </row>
    <row r="7" spans="1:18" s="37" customFormat="1" ht="18">
      <c r="A7" s="23"/>
      <c r="B7" s="39"/>
      <c r="C7" s="33"/>
      <c r="D7" s="32"/>
      <c r="E7" s="32"/>
      <c r="F7" s="32"/>
      <c r="G7" s="32"/>
      <c r="H7" s="32"/>
      <c r="I7" s="32"/>
      <c r="J7" s="32"/>
      <c r="K7"/>
      <c r="L7"/>
      <c r="M7"/>
      <c r="N7"/>
      <c r="O7" s="23"/>
      <c r="Q7" s="32"/>
      <c r="R7" s="32"/>
    </row>
    <row r="8" spans="1:18" s="37" customFormat="1" ht="18">
      <c r="A8" s="23"/>
      <c r="C8" s="33"/>
      <c r="D8" s="32"/>
      <c r="E8" s="32"/>
      <c r="F8" s="32"/>
      <c r="G8" s="32"/>
      <c r="H8" s="32"/>
      <c r="I8" s="32"/>
      <c r="J8" s="32"/>
      <c r="K8"/>
      <c r="L8"/>
      <c r="M8"/>
      <c r="N8"/>
      <c r="O8" s="23"/>
      <c r="Q8" s="32"/>
      <c r="R8" s="32"/>
    </row>
    <row r="9" spans="1:18" s="37" customFormat="1" ht="15">
      <c r="A9"/>
      <c r="C9"/>
      <c r="D9"/>
      <c r="E9"/>
      <c r="F9"/>
      <c r="G9"/>
      <c r="H9"/>
      <c r="I9"/>
      <c r="J9"/>
      <c r="K9"/>
      <c r="L9"/>
      <c r="M9"/>
      <c r="N9"/>
      <c r="O9"/>
      <c r="Q9" s="32"/>
      <c r="R9" s="32"/>
    </row>
    <row r="10" spans="1:18" s="99" customFormat="1" ht="12.75">
      <c r="A10" s="16"/>
      <c r="C10" s="100"/>
      <c r="D10" s="101"/>
      <c r="E10" s="101"/>
      <c r="F10" s="101"/>
      <c r="G10" s="101"/>
      <c r="H10" s="101"/>
      <c r="I10" s="101"/>
      <c r="J10" s="101"/>
      <c r="K10"/>
      <c r="L10"/>
      <c r="M10"/>
      <c r="N10"/>
      <c r="O10" s="16"/>
      <c r="P10" s="16"/>
      <c r="Q10" s="101"/>
      <c r="R10" s="101"/>
    </row>
    <row r="11" spans="1:18" s="37" customFormat="1" ht="18">
      <c r="A11" s="23"/>
      <c r="B11" s="39"/>
      <c r="C11" s="33"/>
      <c r="D11" s="30"/>
      <c r="E11" s="32"/>
      <c r="F11" s="32"/>
      <c r="G11" s="32"/>
      <c r="H11" s="32"/>
      <c r="I11"/>
      <c r="J11" s="32"/>
      <c r="K11"/>
      <c r="L11"/>
      <c r="M11"/>
      <c r="N11"/>
      <c r="O11"/>
      <c r="Q11" s="32"/>
      <c r="R11" s="32"/>
    </row>
    <row r="12" spans="1:18" s="37" customFormat="1" ht="15">
      <c r="A12"/>
      <c r="C12" s="30"/>
      <c r="D12" s="30"/>
      <c r="E12" s="32"/>
      <c r="F12" s="32"/>
      <c r="G12" s="32"/>
      <c r="H12" s="32"/>
      <c r="I12"/>
      <c r="J12" s="32"/>
      <c r="K12"/>
      <c r="L12"/>
      <c r="M12"/>
      <c r="N12"/>
      <c r="O12"/>
      <c r="Q12" s="32"/>
      <c r="R12" s="32"/>
    </row>
    <row r="13" spans="1:18" s="99" customFormat="1" ht="12.75">
      <c r="A13" s="16"/>
      <c r="C13" s="100"/>
      <c r="D13" s="101"/>
      <c r="E13" s="101"/>
      <c r="F13" s="101"/>
      <c r="G13" s="101"/>
      <c r="H13" s="101"/>
      <c r="I13" s="101"/>
      <c r="J13" s="101"/>
      <c r="K13"/>
      <c r="L13"/>
      <c r="M13"/>
      <c r="N13"/>
      <c r="O13" s="16"/>
      <c r="P13" s="16"/>
      <c r="Q13" s="101"/>
      <c r="R13" s="101"/>
    </row>
    <row r="14" spans="1:18" s="24" customFormat="1" ht="18">
      <c r="A14" s="36"/>
      <c r="B14" s="39"/>
      <c r="C14" s="33"/>
      <c r="D14" s="32"/>
      <c r="E14" s="32"/>
      <c r="F14" s="32"/>
      <c r="G14" s="32"/>
      <c r="H14" s="32"/>
      <c r="I14" s="32"/>
      <c r="J14" s="32"/>
      <c r="K14"/>
      <c r="L14"/>
      <c r="M14"/>
      <c r="N14"/>
      <c r="O14" s="36"/>
      <c r="P14" s="23"/>
      <c r="Q14" s="21"/>
      <c r="R14" s="21"/>
    </row>
    <row r="15" spans="1:18" s="24" customFormat="1" ht="18">
      <c r="A15" s="36"/>
      <c r="B15" s="37"/>
      <c r="C15" s="33"/>
      <c r="D15" s="32"/>
      <c r="E15" s="32"/>
      <c r="F15" s="32"/>
      <c r="G15" s="32"/>
      <c r="H15" s="32"/>
      <c r="I15" s="32"/>
      <c r="J15" s="32"/>
      <c r="K15"/>
      <c r="L15"/>
      <c r="M15"/>
      <c r="N15"/>
      <c r="O15" s="36"/>
      <c r="P15" s="23"/>
      <c r="Q15" s="21"/>
      <c r="R15" s="21"/>
    </row>
    <row r="16" spans="1:18" s="24" customFormat="1" ht="18">
      <c r="A16" s="36"/>
      <c r="B16" s="37"/>
      <c r="C16" s="33"/>
      <c r="D16" s="32"/>
      <c r="E16" s="32"/>
      <c r="F16" s="32"/>
      <c r="G16" s="32"/>
      <c r="H16" s="32"/>
      <c r="I16" s="32"/>
      <c r="J16" s="32"/>
      <c r="K16" s="32"/>
      <c r="L16" s="34"/>
      <c r="M16"/>
      <c r="N16"/>
      <c r="O16" s="36"/>
      <c r="P16" s="23"/>
      <c r="Q16" s="21"/>
      <c r="R16" s="21"/>
    </row>
    <row r="17" spans="1:18" s="99" customFormat="1" ht="11.25">
      <c r="A17" s="16"/>
      <c r="C17" s="100"/>
      <c r="D17" s="101"/>
      <c r="E17" s="101"/>
      <c r="F17" s="101"/>
      <c r="G17" s="101"/>
      <c r="H17" s="101"/>
      <c r="I17" s="101"/>
      <c r="J17" s="101"/>
      <c r="K17" s="101"/>
      <c r="L17" s="104"/>
      <c r="M17" s="16"/>
      <c r="N17" s="25"/>
      <c r="O17" s="16"/>
      <c r="P17" s="16"/>
      <c r="Q17" s="101"/>
      <c r="R17" s="101"/>
    </row>
    <row r="18" spans="1:18" s="24" customFormat="1" ht="18">
      <c r="A18" s="23">
        <f>SUM(A3:A17)</f>
        <v>1</v>
      </c>
      <c r="C18" s="23" t="s">
        <v>4</v>
      </c>
      <c r="D18" s="23"/>
      <c r="E18" s="23"/>
      <c r="F18" s="23"/>
      <c r="G18" s="23"/>
      <c r="H18" s="23"/>
      <c r="I18" s="23"/>
      <c r="J18" s="23">
        <f>SUM(J3:J17)</f>
        <v>902</v>
      </c>
      <c r="K18" s="23">
        <f>SUM(K3:K17)</f>
        <v>6</v>
      </c>
      <c r="L18" s="27">
        <f>J18/K18</f>
        <v>150.33333333333334</v>
      </c>
      <c r="M18" s="1"/>
      <c r="N18" s="2"/>
      <c r="O18" s="65">
        <f>SUM(O4:O17)</f>
        <v>1</v>
      </c>
      <c r="P18" s="23"/>
      <c r="Q18" s="21"/>
      <c r="R18" s="21"/>
    </row>
    <row r="19" spans="1:18" s="24" customFormat="1" ht="18">
      <c r="A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"/>
      <c r="N19" s="2"/>
      <c r="O19" s="23"/>
      <c r="P19" s="23"/>
      <c r="Q19" s="21"/>
      <c r="R19" s="21"/>
    </row>
    <row r="20" spans="1:18" s="24" customFormat="1" ht="18">
      <c r="A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"/>
      <c r="N20" s="2"/>
      <c r="O20" s="23"/>
      <c r="P20" s="23"/>
      <c r="Q20" s="21"/>
      <c r="R20" s="21"/>
    </row>
    <row r="21" spans="1:18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"/>
      <c r="N21" s="2"/>
      <c r="O21" s="23"/>
      <c r="P21" s="23"/>
      <c r="Q21" s="21"/>
      <c r="R21" s="21"/>
    </row>
    <row r="22" spans="1:18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"/>
      <c r="N22" s="2"/>
      <c r="O22" s="23"/>
      <c r="P22" s="23"/>
      <c r="Q22" s="21"/>
      <c r="R22" s="21"/>
    </row>
    <row r="23" spans="1:18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"/>
      <c r="N23" s="2"/>
      <c r="O23" s="23"/>
      <c r="P23" s="23"/>
      <c r="Q23" s="21"/>
      <c r="R23" s="21"/>
    </row>
    <row r="24" spans="1:18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"/>
      <c r="N24" s="2"/>
      <c r="O24" s="23"/>
      <c r="P24" s="23"/>
      <c r="Q24" s="21"/>
      <c r="R24" s="21"/>
    </row>
    <row r="25" spans="1:18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"/>
      <c r="N25" s="2"/>
      <c r="O25" s="23"/>
      <c r="P25" s="23"/>
      <c r="Q25" s="21"/>
      <c r="R25" s="21"/>
    </row>
    <row r="26" spans="1:18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"/>
      <c r="N26" s="2"/>
      <c r="O26" s="23"/>
      <c r="P26" s="23"/>
      <c r="Q26" s="21"/>
      <c r="R26" s="21"/>
    </row>
    <row r="27" spans="1:18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"/>
      <c r="N27" s="2"/>
      <c r="O27" s="23"/>
      <c r="P27" s="23"/>
      <c r="Q27" s="21"/>
      <c r="R27" s="21"/>
    </row>
    <row r="28" spans="1:18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"/>
      <c r="N28" s="2"/>
      <c r="O28" s="23"/>
      <c r="P28" s="23"/>
      <c r="Q28" s="21"/>
      <c r="R28" s="21"/>
    </row>
    <row r="29" spans="1:18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"/>
      <c r="N29" s="2"/>
      <c r="O29" s="23"/>
      <c r="P29" s="23"/>
      <c r="Q29" s="21"/>
      <c r="R29" s="21"/>
    </row>
    <row r="30" spans="1:18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"/>
      <c r="N30" s="2"/>
      <c r="O30" s="23"/>
      <c r="P30" s="23"/>
      <c r="Q30" s="21"/>
      <c r="R30" s="21"/>
    </row>
    <row r="31" spans="1:18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"/>
      <c r="N31" s="2"/>
      <c r="O31" s="23"/>
      <c r="P31" s="23"/>
      <c r="Q31" s="21"/>
      <c r="R31" s="21"/>
    </row>
    <row r="32" spans="1:18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"/>
      <c r="N32" s="2"/>
      <c r="O32" s="23"/>
      <c r="P32" s="23"/>
      <c r="Q32" s="21"/>
      <c r="R32" s="21"/>
    </row>
    <row r="33" spans="1:18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"/>
      <c r="N33" s="2"/>
      <c r="O33" s="23"/>
      <c r="P33" s="23"/>
      <c r="Q33" s="21"/>
      <c r="R33" s="21"/>
    </row>
    <row r="34" spans="1:18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"/>
      <c r="N34" s="2"/>
      <c r="O34" s="23"/>
      <c r="P34" s="23"/>
      <c r="Q34" s="21"/>
      <c r="R34" s="21"/>
    </row>
    <row r="35" spans="1:18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"/>
      <c r="N35" s="2"/>
      <c r="O35" s="23"/>
      <c r="P35" s="23"/>
      <c r="Q35" s="21"/>
      <c r="R35" s="21"/>
    </row>
    <row r="36" spans="1:18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"/>
      <c r="N36" s="2"/>
      <c r="O36" s="23"/>
      <c r="P36" s="23"/>
      <c r="Q36" s="21"/>
      <c r="R36" s="21"/>
    </row>
    <row r="37" spans="1:18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"/>
      <c r="N37" s="2"/>
      <c r="O37" s="23"/>
      <c r="P37" s="23"/>
      <c r="Q37" s="21"/>
      <c r="R37" s="21"/>
    </row>
    <row r="38" spans="1:18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"/>
      <c r="N38" s="2"/>
      <c r="O38" s="23"/>
      <c r="P38" s="23"/>
      <c r="Q38" s="21"/>
      <c r="R38" s="21"/>
    </row>
    <row r="39" spans="1:18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"/>
      <c r="N39" s="2"/>
      <c r="O39" s="23"/>
      <c r="P39" s="23"/>
      <c r="Q39" s="21"/>
      <c r="R39" s="21"/>
    </row>
    <row r="40" spans="1:18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"/>
      <c r="N40" s="2"/>
      <c r="O40" s="23"/>
      <c r="P40" s="23"/>
      <c r="Q40" s="21"/>
      <c r="R40" s="21"/>
    </row>
    <row r="41" spans="1:18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"/>
      <c r="N41" s="2"/>
      <c r="O41" s="23"/>
      <c r="P41" s="23"/>
      <c r="Q41" s="21"/>
      <c r="R41" s="21"/>
    </row>
    <row r="42" spans="1:18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"/>
      <c r="N42" s="2"/>
      <c r="O42" s="23"/>
      <c r="P42" s="23"/>
      <c r="Q42" s="21"/>
      <c r="R42" s="21"/>
    </row>
    <row r="43" spans="1:18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"/>
      <c r="N43" s="2"/>
      <c r="O43" s="23"/>
      <c r="P43" s="23"/>
      <c r="Q43" s="21"/>
      <c r="R43" s="21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"/>
      <c r="N44" s="2"/>
      <c r="O44" s="23"/>
      <c r="P44" s="23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"/>
      <c r="N45" s="2"/>
      <c r="O45" s="23"/>
      <c r="P45" s="23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"/>
      <c r="N46" s="2"/>
      <c r="O46" s="23"/>
      <c r="P46" s="23"/>
      <c r="Q46" s="21"/>
      <c r="R46" s="21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"/>
      <c r="N47" s="2"/>
      <c r="O47" s="23"/>
      <c r="P47" s="23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"/>
      <c r="N48" s="2"/>
      <c r="O48" s="23"/>
      <c r="P48" s="23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"/>
      <c r="N49" s="2"/>
      <c r="O49" s="23"/>
      <c r="P49" s="23"/>
      <c r="Q49" s="21"/>
      <c r="R49" s="21"/>
    </row>
    <row r="50" spans="1:18" s="26" customFormat="1" ht="18">
      <c r="A50" s="23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"/>
      <c r="N50" s="2"/>
      <c r="O50" s="23"/>
      <c r="P50" s="23"/>
      <c r="Q50" s="23"/>
      <c r="R50" s="23"/>
    </row>
    <row r="51" spans="1:18" s="26" customFormat="1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"/>
      <c r="N51" s="2"/>
      <c r="O51" s="23"/>
      <c r="P51" s="23"/>
      <c r="Q51" s="23"/>
      <c r="R51" s="23"/>
    </row>
    <row r="52" spans="1:18" s="26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"/>
      <c r="N52" s="2"/>
      <c r="O52" s="23"/>
      <c r="P52" s="23"/>
      <c r="Q52" s="23"/>
      <c r="R52" s="23"/>
    </row>
    <row r="53" spans="1:18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"/>
      <c r="N53" s="2"/>
      <c r="O53" s="23"/>
      <c r="P53" s="23"/>
      <c r="Q53" s="21"/>
      <c r="R53" s="21"/>
    </row>
    <row r="54" spans="1:18" s="26" customFormat="1" ht="18">
      <c r="A54" s="23"/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"/>
      <c r="N54" s="2"/>
      <c r="O54" s="23"/>
      <c r="P54" s="23"/>
      <c r="Q54" s="23"/>
      <c r="R54" s="23"/>
    </row>
    <row r="55" spans="1:18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"/>
      <c r="N55" s="2"/>
      <c r="O55" s="23"/>
      <c r="P55" s="23"/>
      <c r="Q55" s="21"/>
      <c r="R55" s="21"/>
    </row>
    <row r="56" spans="1:18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"/>
      <c r="N56" s="2"/>
      <c r="O56" s="23"/>
      <c r="P56" s="23"/>
      <c r="Q56" s="21"/>
      <c r="R56" s="21"/>
    </row>
    <row r="57" spans="1:18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"/>
      <c r="N57" s="2"/>
      <c r="O57" s="23"/>
      <c r="P57" s="23"/>
      <c r="Q57" s="21"/>
      <c r="R57" s="21"/>
    </row>
    <row r="58" spans="1:18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"/>
      <c r="N58" s="2"/>
      <c r="O58" s="23"/>
      <c r="P58" s="23"/>
      <c r="Q58" s="21"/>
      <c r="R58" s="21"/>
    </row>
    <row r="59" spans="1:18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"/>
      <c r="N59" s="2"/>
      <c r="O59" s="23"/>
      <c r="P59" s="23"/>
      <c r="Q59" s="21"/>
      <c r="R59" s="21"/>
    </row>
    <row r="60" spans="1:18" s="24" customFormat="1" ht="18">
      <c r="A60" s="2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"/>
      <c r="N60" s="2"/>
      <c r="O60" s="23"/>
      <c r="P60" s="23"/>
      <c r="Q60" s="21"/>
      <c r="R60" s="21"/>
    </row>
    <row r="61" spans="1:18" s="24" customFormat="1" ht="18">
      <c r="A61" s="2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"/>
      <c r="N61" s="2"/>
      <c r="O61" s="23"/>
      <c r="P61" s="23"/>
      <c r="Q61" s="21"/>
      <c r="R61" s="21"/>
    </row>
    <row r="62" spans="2:15" ht="18"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"/>
      <c r="N62" s="2"/>
      <c r="O62" s="23"/>
    </row>
    <row r="63" spans="2:15" ht="18"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1"/>
      <c r="N63" s="2"/>
      <c r="O63" s="23"/>
    </row>
    <row r="64" spans="2:15" ht="18"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"/>
      <c r="N64" s="2"/>
      <c r="O64" s="23"/>
    </row>
  </sheetData>
  <sheetProtection/>
  <mergeCells count="2">
    <mergeCell ref="A1:A2"/>
    <mergeCell ref="O1:O2"/>
  </mergeCells>
  <conditionalFormatting sqref="I3:I8 I10 E11:I65536 E1:I4">
    <cfRule type="cellIs" priority="191" dxfId="0" operator="greaterThan" stopIfTrue="1">
      <formula>199</formula>
    </cfRule>
  </conditionalFormatting>
  <conditionalFormatting sqref="E11:H17 E3:I4">
    <cfRule type="cellIs" priority="190" dxfId="9" operator="greaterThan" stopIfTrue="1">
      <formula>199</formula>
    </cfRule>
  </conditionalFormatting>
  <conditionalFormatting sqref="E11:I17 E3:I4">
    <cfRule type="cellIs" priority="184" dxfId="2" operator="greaterThan" stopIfTrue="1">
      <formula>199</formula>
    </cfRule>
    <cfRule type="cellIs" priority="185" dxfId="0" operator="greaterThan" stopIfTrue="1">
      <formula>199</formula>
    </cfRule>
    <cfRule type="cellIs" priority="186" dxfId="0" operator="greaterThan" stopIfTrue="1">
      <formula>199</formula>
    </cfRule>
  </conditionalFormatting>
  <conditionalFormatting sqref="E11:I17 D3:I4">
    <cfRule type="cellIs" priority="181" dxfId="2" operator="greaterThan" stopIfTrue="1">
      <formula>199</formula>
    </cfRule>
    <cfRule type="cellIs" priority="182" dxfId="0" operator="greaterThan" stopIfTrue="1">
      <formula>199</formula>
    </cfRule>
    <cfRule type="cellIs" priority="183" dxfId="2" operator="greaterThan" stopIfTrue="1">
      <formula>199</formula>
    </cfRule>
  </conditionalFormatting>
  <conditionalFormatting sqref="E10:I17 E3:I8">
    <cfRule type="cellIs" priority="98" dxfId="2" operator="greaterThan" stopIfTrue="1">
      <formula>199</formula>
    </cfRule>
  </conditionalFormatting>
  <conditionalFormatting sqref="E3:I4">
    <cfRule type="cellIs" priority="8" dxfId="0" operator="greaterThan" stopIfTrue="1">
      <formula>199</formula>
    </cfRule>
    <cfRule type="cellIs" priority="9" dxfId="0" operator="greaterThan" stopIfTrue="1">
      <formula>199</formula>
    </cfRule>
  </conditionalFormatting>
  <conditionalFormatting sqref="K3:K4">
    <cfRule type="cellIs" priority="2" dxfId="2" operator="greaterThan" stopIfTrue="1">
      <formula>199</formula>
    </cfRule>
    <cfRule type="cellIs" priority="3" dxfId="0" operator="greaterThan" stopIfTrue="1">
      <formula>199</formula>
    </cfRule>
    <cfRule type="cellIs" priority="4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3" sqref="E23"/>
    </sheetView>
  </sheetViews>
  <sheetFormatPr defaultColWidth="6.28125" defaultRowHeight="12.75"/>
  <cols>
    <col min="1" max="1" width="4.28125" style="8" bestFit="1" customWidth="1"/>
    <col min="2" max="2" width="25.57421875" style="29" bestFit="1" customWidth="1"/>
    <col min="3" max="3" width="18.7109375" style="29" bestFit="1" customWidth="1"/>
    <col min="4" max="4" width="13.140625" style="30" bestFit="1" customWidth="1"/>
    <col min="5" max="5" width="8.8515625" style="19" bestFit="1" customWidth="1"/>
    <col min="6" max="6" width="6.00390625" style="30" bestFit="1" customWidth="1"/>
    <col min="7" max="7" width="5.140625" style="30" bestFit="1" customWidth="1"/>
    <col min="8" max="9" width="5.28125" style="30" bestFit="1" customWidth="1"/>
    <col min="10" max="10" width="5.28125" style="30" customWidth="1"/>
    <col min="11" max="11" width="8.00390625" style="30" bestFit="1" customWidth="1"/>
    <col min="12" max="12" width="7.8515625" style="30" bestFit="1" customWidth="1"/>
    <col min="13" max="13" width="11.421875" style="30" bestFit="1" customWidth="1"/>
    <col min="14" max="14" width="9.8515625" style="58" bestFit="1" customWidth="1"/>
    <col min="15" max="15" width="9.57421875" style="59" bestFit="1" customWidth="1"/>
    <col min="16" max="16" width="4.8515625" style="8" bestFit="1" customWidth="1"/>
    <col min="17" max="17" width="4.00390625" style="8" bestFit="1" customWidth="1"/>
    <col min="18" max="19" width="6.28125" style="30" customWidth="1"/>
    <col min="20" max="24" width="7.00390625" style="29" bestFit="1" customWidth="1"/>
    <col min="25" max="27" width="5.140625" style="29" bestFit="1" customWidth="1"/>
    <col min="28" max="28" width="6.28125" style="29" customWidth="1"/>
    <col min="29" max="31" width="5.140625" style="29" bestFit="1" customWidth="1"/>
    <col min="32" max="32" width="6.28125" style="29" customWidth="1"/>
    <col min="33" max="35" width="5.140625" style="29" bestFit="1" customWidth="1"/>
    <col min="36" max="16384" width="6.28125" style="29" customWidth="1"/>
  </cols>
  <sheetData>
    <row r="1" spans="1:19" s="9" customFormat="1" ht="54.75" customHeight="1">
      <c r="A1" s="170" t="s">
        <v>4</v>
      </c>
      <c r="E1" s="17"/>
      <c r="F1" s="29"/>
      <c r="G1" s="29"/>
      <c r="H1" s="29"/>
      <c r="I1" s="29"/>
      <c r="J1" s="29"/>
      <c r="N1" s="55"/>
      <c r="O1" s="56"/>
      <c r="P1" s="171" t="s">
        <v>26</v>
      </c>
      <c r="R1" s="8"/>
      <c r="S1" s="8"/>
    </row>
    <row r="2" spans="1:19" s="37" customFormat="1" ht="57.75" customHeight="1">
      <c r="A2" s="170"/>
      <c r="B2" s="48" t="s">
        <v>23</v>
      </c>
      <c r="C2" s="48"/>
      <c r="D2" s="8" t="s">
        <v>17</v>
      </c>
      <c r="E2" s="17" t="s">
        <v>19</v>
      </c>
      <c r="F2" s="30"/>
      <c r="G2" s="30"/>
      <c r="H2" s="30"/>
      <c r="I2" s="30"/>
      <c r="J2" s="30"/>
      <c r="K2" s="8" t="s">
        <v>20</v>
      </c>
      <c r="L2" s="8" t="s">
        <v>21</v>
      </c>
      <c r="M2" s="8" t="s">
        <v>22</v>
      </c>
      <c r="N2" s="40"/>
      <c r="O2" s="41"/>
      <c r="P2" s="171"/>
      <c r="R2" s="32"/>
      <c r="S2" s="32"/>
    </row>
    <row r="3" spans="1:19" s="37" customFormat="1" ht="15.75">
      <c r="A3" s="36">
        <v>1</v>
      </c>
      <c r="B3" s="39" t="s">
        <v>18</v>
      </c>
      <c r="C3" s="37" t="s">
        <v>50</v>
      </c>
      <c r="D3" s="33">
        <v>42644</v>
      </c>
      <c r="E3" s="32">
        <v>3</v>
      </c>
      <c r="F3" s="32">
        <v>202</v>
      </c>
      <c r="G3" s="32">
        <v>209</v>
      </c>
      <c r="H3" s="32">
        <v>233</v>
      </c>
      <c r="I3" s="32"/>
      <c r="J3" s="32"/>
      <c r="K3" s="67">
        <f>+F3+G3+H3+I3</f>
        <v>644</v>
      </c>
      <c r="L3" s="32">
        <v>3</v>
      </c>
      <c r="M3" s="68">
        <f>K3/L3</f>
        <v>214.66666666666666</v>
      </c>
      <c r="N3" s="57"/>
      <c r="O3" s="54"/>
      <c r="R3" s="32"/>
      <c r="S3" s="32"/>
    </row>
    <row r="4" spans="1:19" s="37" customFormat="1" ht="15.75">
      <c r="A4" s="36"/>
      <c r="B4" s="37" t="s">
        <v>51</v>
      </c>
      <c r="D4" s="33"/>
      <c r="E4" s="32">
        <v>18</v>
      </c>
      <c r="F4" s="32">
        <v>202</v>
      </c>
      <c r="G4" s="32">
        <v>203</v>
      </c>
      <c r="H4" s="32">
        <v>224</v>
      </c>
      <c r="I4" s="32"/>
      <c r="J4" s="32"/>
      <c r="K4" s="67">
        <f>+F4+G4+H4+I4</f>
        <v>629</v>
      </c>
      <c r="L4" s="32">
        <v>3</v>
      </c>
      <c r="M4" s="68">
        <f>K4/L4</f>
        <v>209.66666666666666</v>
      </c>
      <c r="P4" s="36"/>
      <c r="R4" s="32"/>
      <c r="S4" s="32"/>
    </row>
    <row r="5" spans="5:16" ht="15.75">
      <c r="E5" s="32">
        <v>9</v>
      </c>
      <c r="F5" s="32">
        <v>209</v>
      </c>
      <c r="G5" s="32">
        <v>203</v>
      </c>
      <c r="H5" s="32">
        <v>182</v>
      </c>
      <c r="K5" s="32">
        <f>+F5+G5+H5+I5</f>
        <v>594</v>
      </c>
      <c r="L5" s="32">
        <v>3</v>
      </c>
      <c r="M5" s="34">
        <f>K5/L5</f>
        <v>198</v>
      </c>
      <c r="N5" s="142">
        <f>+K3+K4+K5</f>
        <v>1867</v>
      </c>
      <c r="O5" s="143">
        <f>+N5/9</f>
        <v>207.44444444444446</v>
      </c>
      <c r="P5" s="36">
        <v>1</v>
      </c>
    </row>
    <row r="6" ht="12.75"/>
    <row r="7" spans="1:13" ht="15.75">
      <c r="A7" s="36">
        <v>1</v>
      </c>
      <c r="B7" s="39" t="s">
        <v>18</v>
      </c>
      <c r="C7" s="37" t="s">
        <v>55</v>
      </c>
      <c r="D7" s="33">
        <v>42652</v>
      </c>
      <c r="E7" s="32">
        <v>18</v>
      </c>
      <c r="F7" s="32">
        <v>184</v>
      </c>
      <c r="G7" s="32">
        <v>201</v>
      </c>
      <c r="H7" s="32">
        <v>193</v>
      </c>
      <c r="K7" s="32">
        <f>+F7+G7+H7+I7</f>
        <v>578</v>
      </c>
      <c r="L7" s="32">
        <v>3</v>
      </c>
      <c r="M7" s="34">
        <f>K7/L7</f>
        <v>192.66666666666666</v>
      </c>
    </row>
    <row r="8" spans="2:15" ht="15">
      <c r="B8" s="37" t="s">
        <v>56</v>
      </c>
      <c r="E8" s="32">
        <v>5</v>
      </c>
      <c r="F8" s="32">
        <v>178</v>
      </c>
      <c r="K8" s="32">
        <f>+F8+G8+H8+I8</f>
        <v>178</v>
      </c>
      <c r="L8" s="32">
        <v>1</v>
      </c>
      <c r="M8" s="34">
        <f>K8/L8</f>
        <v>178</v>
      </c>
      <c r="N8" s="142">
        <f>+K6+K7+K8</f>
        <v>756</v>
      </c>
      <c r="O8" s="143">
        <f>+N8/4</f>
        <v>189</v>
      </c>
    </row>
    <row r="9" ht="12.75"/>
    <row r="10" ht="12.75"/>
    <row r="11" spans="1:13" ht="15.75">
      <c r="A11" s="36">
        <v>1</v>
      </c>
      <c r="B11" s="39" t="s">
        <v>64</v>
      </c>
      <c r="C11" s="37" t="s">
        <v>63</v>
      </c>
      <c r="D11" s="33">
        <v>42658</v>
      </c>
      <c r="E11" s="32">
        <v>17</v>
      </c>
      <c r="F11" s="32">
        <v>161</v>
      </c>
      <c r="G11" s="32">
        <v>181</v>
      </c>
      <c r="H11" s="32">
        <v>278</v>
      </c>
      <c r="I11" s="32">
        <v>199</v>
      </c>
      <c r="K11" s="67">
        <f>+F11+G11+H11+I11</f>
        <v>819</v>
      </c>
      <c r="L11" s="32">
        <v>4</v>
      </c>
      <c r="M11" s="68">
        <f>K11/L11</f>
        <v>204.75</v>
      </c>
    </row>
    <row r="12" spans="2:16" ht="15.75">
      <c r="B12" s="37"/>
      <c r="E12" s="32">
        <v>8</v>
      </c>
      <c r="F12" s="32">
        <v>163</v>
      </c>
      <c r="G12" s="32">
        <v>213</v>
      </c>
      <c r="H12" s="32">
        <v>237</v>
      </c>
      <c r="I12" s="32">
        <v>214</v>
      </c>
      <c r="K12" s="67">
        <f>+F12+G12+H12+I12</f>
        <v>827</v>
      </c>
      <c r="L12" s="32">
        <v>4</v>
      </c>
      <c r="M12" s="68">
        <f>K12/L12</f>
        <v>206.75</v>
      </c>
      <c r="N12" s="69">
        <f>+K12+K11</f>
        <v>1646</v>
      </c>
      <c r="O12" s="70">
        <f>+N12/8</f>
        <v>205.75</v>
      </c>
      <c r="P12" s="36">
        <v>1</v>
      </c>
    </row>
    <row r="13" spans="5:13" ht="15">
      <c r="E13" s="32">
        <v>16</v>
      </c>
      <c r="F13" s="32">
        <v>159</v>
      </c>
      <c r="G13" s="32">
        <v>190</v>
      </c>
      <c r="H13" s="32">
        <v>191</v>
      </c>
      <c r="I13" s="32"/>
      <c r="K13" s="32">
        <f>+F13+G13+H13+I13</f>
        <v>540</v>
      </c>
      <c r="L13" s="32">
        <v>3</v>
      </c>
      <c r="M13" s="34">
        <f>K13/L13</f>
        <v>180</v>
      </c>
    </row>
    <row r="14" spans="5:15" ht="15.75">
      <c r="E14" s="32">
        <v>7</v>
      </c>
      <c r="F14" s="32">
        <v>256</v>
      </c>
      <c r="G14" s="32">
        <v>192</v>
      </c>
      <c r="H14" s="32">
        <v>190</v>
      </c>
      <c r="I14" s="32"/>
      <c r="K14" s="67">
        <f>+F14+G14+H14+I14</f>
        <v>638</v>
      </c>
      <c r="L14" s="32">
        <v>3</v>
      </c>
      <c r="M14" s="68">
        <f>K14/L14</f>
        <v>212.66666666666666</v>
      </c>
      <c r="N14" s="69">
        <f>+K14+K13</f>
        <v>1178</v>
      </c>
      <c r="O14" s="70">
        <f>+N14/6</f>
        <v>196.33333333333334</v>
      </c>
    </row>
    <row r="15" spans="14:15" ht="12.75">
      <c r="N15" s="142">
        <f>+N12+N14</f>
        <v>2824</v>
      </c>
      <c r="O15" s="143">
        <f>+N15/14</f>
        <v>201.71428571428572</v>
      </c>
    </row>
    <row r="16" ht="12.75"/>
    <row r="17" ht="12.75"/>
    <row r="18" ht="12.75"/>
    <row r="19" ht="12.75"/>
    <row r="20" ht="12.75"/>
    <row r="21" ht="12.75"/>
    <row r="22" ht="12.75"/>
    <row r="23" ht="16.5" customHeight="1"/>
    <row r="24" ht="12.75"/>
    <row r="25" ht="12.75"/>
    <row r="26" spans="2:4" ht="15">
      <c r="B26" s="37"/>
      <c r="C26" s="37"/>
      <c r="D26" s="32"/>
    </row>
    <row r="27" spans="1:16" ht="15.75">
      <c r="A27" s="36">
        <f>SUM(A3:A26)</f>
        <v>3</v>
      </c>
      <c r="B27" s="37"/>
      <c r="C27" s="37"/>
      <c r="D27" s="36" t="s">
        <v>4</v>
      </c>
      <c r="F27" s="32"/>
      <c r="G27" s="32"/>
      <c r="H27" s="32"/>
      <c r="I27" s="32"/>
      <c r="J27" s="32"/>
      <c r="K27" s="36">
        <f>SUM(K3:K26)</f>
        <v>5447</v>
      </c>
      <c r="L27" s="36">
        <f>SUM(L3:L25)</f>
        <v>27</v>
      </c>
      <c r="M27" s="38">
        <f>K27/L27</f>
        <v>201.74074074074073</v>
      </c>
      <c r="N27" s="50"/>
      <c r="O27" s="51"/>
      <c r="P27" s="36">
        <f>SUM(P4:P25)</f>
        <v>2</v>
      </c>
    </row>
    <row r="28" spans="5:15" ht="18">
      <c r="E28" s="23"/>
      <c r="F28" s="32"/>
      <c r="G28" s="32"/>
      <c r="H28" s="32"/>
      <c r="I28" s="32"/>
      <c r="J28" s="32"/>
      <c r="K28" s="32"/>
      <c r="L28" s="32"/>
      <c r="M28" s="32"/>
      <c r="N28" s="50"/>
      <c r="O28" s="51"/>
    </row>
    <row r="29" spans="2:5" ht="18">
      <c r="B29" s="39"/>
      <c r="E29" s="21"/>
    </row>
    <row r="30" ht="18">
      <c r="E30" s="19"/>
    </row>
    <row r="31" spans="5:15" ht="18">
      <c r="E31" s="19"/>
      <c r="O31" s="72"/>
    </row>
    <row r="32" spans="5:15" ht="18">
      <c r="E32" s="19"/>
      <c r="O32" s="72"/>
    </row>
    <row r="33" spans="5:15" ht="18">
      <c r="E33" s="19"/>
      <c r="O33" s="72"/>
    </row>
    <row r="34" ht="18"/>
    <row r="35" ht="18">
      <c r="O35" s="72"/>
    </row>
    <row r="36" ht="18">
      <c r="O36" s="72"/>
    </row>
    <row r="37" spans="5:15" ht="18">
      <c r="E37" s="19"/>
      <c r="O37" s="72"/>
    </row>
    <row r="38" spans="5:15" ht="18">
      <c r="E38" s="19"/>
      <c r="O38" s="72"/>
    </row>
    <row r="39" spans="5:15" ht="18">
      <c r="E39" s="19"/>
      <c r="O39" s="72"/>
    </row>
    <row r="40" spans="5:15" ht="18">
      <c r="E40" s="19"/>
      <c r="O40" s="72"/>
    </row>
    <row r="41" spans="5:15" ht="18">
      <c r="E41" s="19"/>
      <c r="O41" s="72"/>
    </row>
    <row r="42" spans="5:15" ht="18">
      <c r="E42" s="19"/>
      <c r="O42" s="72"/>
    </row>
    <row r="43" spans="5:15" ht="18">
      <c r="E43" s="19"/>
      <c r="O43" s="72"/>
    </row>
    <row r="44" ht="18">
      <c r="E44" s="19"/>
    </row>
    <row r="45" spans="5:15" ht="18">
      <c r="E45" s="19"/>
      <c r="O45" s="72"/>
    </row>
    <row r="46" ht="18">
      <c r="E46" s="19"/>
    </row>
    <row r="47" ht="18">
      <c r="E47" s="19"/>
    </row>
    <row r="48" ht="18">
      <c r="E48" s="19"/>
    </row>
    <row r="49" ht="18">
      <c r="E49" s="19"/>
    </row>
    <row r="50" ht="18">
      <c r="E50" s="19"/>
    </row>
    <row r="51" ht="18">
      <c r="E51" s="19"/>
    </row>
    <row r="52" ht="18">
      <c r="E52" s="19"/>
    </row>
    <row r="53" ht="18">
      <c r="E53" s="19"/>
    </row>
    <row r="54" ht="18">
      <c r="E54" s="19"/>
    </row>
    <row r="55" ht="18">
      <c r="E55" s="19"/>
    </row>
    <row r="56" ht="18">
      <c r="E56" s="19"/>
    </row>
    <row r="57" ht="18">
      <c r="E57" s="19"/>
    </row>
    <row r="58" ht="18">
      <c r="E58" s="19"/>
    </row>
    <row r="59" ht="18">
      <c r="E59" s="19"/>
    </row>
    <row r="60" ht="18">
      <c r="E60" s="19"/>
    </row>
    <row r="61" ht="18">
      <c r="E61" s="19"/>
    </row>
    <row r="62" ht="18">
      <c r="E62" s="19"/>
    </row>
    <row r="63" ht="18">
      <c r="E63" s="19"/>
    </row>
    <row r="64" ht="18">
      <c r="E64" s="19"/>
    </row>
    <row r="65" ht="18">
      <c r="E65" s="19"/>
    </row>
    <row r="66" ht="18">
      <c r="E66" s="19"/>
    </row>
    <row r="67" ht="18">
      <c r="E67" s="19"/>
    </row>
    <row r="68" ht="18">
      <c r="E68" s="19"/>
    </row>
    <row r="69" ht="18">
      <c r="E69" s="19"/>
    </row>
    <row r="70" ht="18">
      <c r="E70" s="19"/>
    </row>
    <row r="71" ht="18">
      <c r="E71" s="19"/>
    </row>
    <row r="72" ht="18">
      <c r="E72" s="19"/>
    </row>
    <row r="73" ht="18">
      <c r="E73" s="19"/>
    </row>
    <row r="74" ht="18">
      <c r="E74" s="19"/>
    </row>
    <row r="75" spans="1:16" ht="18">
      <c r="A75"/>
      <c r="B75"/>
      <c r="C75"/>
      <c r="D75"/>
      <c r="F75"/>
      <c r="G75"/>
      <c r="H75"/>
      <c r="I75"/>
      <c r="J75"/>
      <c r="K75"/>
      <c r="L75"/>
      <c r="M75"/>
      <c r="N75"/>
      <c r="O75"/>
      <c r="P75"/>
    </row>
    <row r="76" spans="1:16" ht="18">
      <c r="A76"/>
      <c r="B76"/>
      <c r="C76"/>
      <c r="D76"/>
      <c r="F76"/>
      <c r="G76"/>
      <c r="H76"/>
      <c r="I76"/>
      <c r="J76"/>
      <c r="K76"/>
      <c r="L76"/>
      <c r="M76"/>
      <c r="N76"/>
      <c r="O76"/>
      <c r="P76"/>
    </row>
    <row r="77" spans="1:16" ht="18">
      <c r="A77"/>
      <c r="B77"/>
      <c r="C77"/>
      <c r="D77"/>
      <c r="F77"/>
      <c r="G77"/>
      <c r="H77"/>
      <c r="I77"/>
      <c r="J77"/>
      <c r="K77"/>
      <c r="L77"/>
      <c r="M77"/>
      <c r="N77"/>
      <c r="O77"/>
      <c r="P77"/>
    </row>
    <row r="78" spans="1:16" ht="18">
      <c r="A78"/>
      <c r="B78"/>
      <c r="C78"/>
      <c r="D78"/>
      <c r="F78"/>
      <c r="G78"/>
      <c r="H78"/>
      <c r="I78"/>
      <c r="J78"/>
      <c r="K78"/>
      <c r="L78"/>
      <c r="M78"/>
      <c r="N78"/>
      <c r="O78"/>
      <c r="P78"/>
    </row>
    <row r="79" spans="1:16" ht="18">
      <c r="A79"/>
      <c r="B79"/>
      <c r="C79"/>
      <c r="D79"/>
      <c r="F79"/>
      <c r="G79"/>
      <c r="H79"/>
      <c r="I79"/>
      <c r="J79"/>
      <c r="K79"/>
      <c r="L79"/>
      <c r="M79"/>
      <c r="N79"/>
      <c r="O79"/>
      <c r="P79"/>
    </row>
    <row r="80" spans="1:16" ht="18">
      <c r="A80"/>
      <c r="B80"/>
      <c r="C80"/>
      <c r="D80"/>
      <c r="F80"/>
      <c r="G80"/>
      <c r="H80"/>
      <c r="I80"/>
      <c r="J80"/>
      <c r="K80"/>
      <c r="L80"/>
      <c r="M80"/>
      <c r="N80"/>
      <c r="O80"/>
      <c r="P80"/>
    </row>
    <row r="81" spans="1:16" ht="18">
      <c r="A81"/>
      <c r="B81"/>
      <c r="C81"/>
      <c r="D81"/>
      <c r="F81"/>
      <c r="G81"/>
      <c r="H81"/>
      <c r="I81"/>
      <c r="J81"/>
      <c r="K81"/>
      <c r="L81"/>
      <c r="M81"/>
      <c r="N81"/>
      <c r="O81"/>
      <c r="P81"/>
    </row>
    <row r="82" spans="1:16" ht="18">
      <c r="A82"/>
      <c r="B82"/>
      <c r="C82"/>
      <c r="D82"/>
      <c r="F82"/>
      <c r="G82"/>
      <c r="H82"/>
      <c r="I82"/>
      <c r="J82"/>
      <c r="K82"/>
      <c r="L82"/>
      <c r="M82"/>
      <c r="N82"/>
      <c r="O82"/>
      <c r="P82" s="36"/>
    </row>
    <row r="83" spans="1:16" ht="18">
      <c r="A83"/>
      <c r="B83"/>
      <c r="C83"/>
      <c r="D83"/>
      <c r="F83"/>
      <c r="G83"/>
      <c r="H83"/>
      <c r="I83"/>
      <c r="J83"/>
      <c r="K83"/>
      <c r="L83"/>
      <c r="M83"/>
      <c r="N83"/>
      <c r="O83"/>
      <c r="P83" s="36"/>
    </row>
    <row r="84" spans="1:16" ht="18">
      <c r="A84"/>
      <c r="B84"/>
      <c r="C84"/>
      <c r="D84"/>
      <c r="F84"/>
      <c r="G84"/>
      <c r="H84"/>
      <c r="I84"/>
      <c r="J84"/>
      <c r="K84"/>
      <c r="L84"/>
      <c r="M84"/>
      <c r="N84"/>
      <c r="O84"/>
      <c r="P84" s="36"/>
    </row>
    <row r="85" spans="1:16" ht="18">
      <c r="A85" s="36"/>
      <c r="B85"/>
      <c r="C85"/>
      <c r="D85"/>
      <c r="F85"/>
      <c r="G85"/>
      <c r="H85"/>
      <c r="I85"/>
      <c r="J85"/>
      <c r="K85"/>
      <c r="L85"/>
      <c r="M85"/>
      <c r="N85"/>
      <c r="O85"/>
      <c r="P85" s="36"/>
    </row>
    <row r="86" spans="1:16" ht="18">
      <c r="A86" s="36"/>
      <c r="B86"/>
      <c r="C86"/>
      <c r="D86"/>
      <c r="F86"/>
      <c r="G86"/>
      <c r="H86"/>
      <c r="I86"/>
      <c r="J86"/>
      <c r="K86"/>
      <c r="L86"/>
      <c r="M86"/>
      <c r="N86"/>
      <c r="O86"/>
      <c r="P86" s="36"/>
    </row>
    <row r="87" spans="1:16" ht="18">
      <c r="A87" s="36"/>
      <c r="B87"/>
      <c r="C87"/>
      <c r="D87"/>
      <c r="F87"/>
      <c r="G87"/>
      <c r="H87"/>
      <c r="I87"/>
      <c r="J87"/>
      <c r="K87"/>
      <c r="L87"/>
      <c r="M87"/>
      <c r="N87"/>
      <c r="O87"/>
      <c r="P87" s="36"/>
    </row>
    <row r="88" spans="1:16" ht="18">
      <c r="A88" s="36"/>
      <c r="B88" s="37"/>
      <c r="C88" s="37"/>
      <c r="D88" s="32"/>
      <c r="F88"/>
      <c r="G88"/>
      <c r="H88"/>
      <c r="I88"/>
      <c r="J88"/>
      <c r="K88"/>
      <c r="L88"/>
      <c r="M88"/>
      <c r="N88"/>
      <c r="O88"/>
      <c r="P88" s="36"/>
    </row>
    <row r="89" spans="1:16" ht="18">
      <c r="A89" s="36"/>
      <c r="B89" s="37"/>
      <c r="C89" s="37"/>
      <c r="D89" s="32"/>
      <c r="F89"/>
      <c r="G89"/>
      <c r="H89"/>
      <c r="I89"/>
      <c r="J89"/>
      <c r="K89"/>
      <c r="L89"/>
      <c r="M89"/>
      <c r="N89"/>
      <c r="O89"/>
      <c r="P89" s="36"/>
    </row>
    <row r="90" spans="1:16" ht="18">
      <c r="A90" s="36"/>
      <c r="B90" s="37"/>
      <c r="C90" s="37"/>
      <c r="D90" s="32"/>
      <c r="F90" s="32"/>
      <c r="G90" s="32"/>
      <c r="H90" s="32"/>
      <c r="I90" s="32"/>
      <c r="J90" s="32"/>
      <c r="K90" s="32"/>
      <c r="L90" s="32"/>
      <c r="M90" s="32"/>
      <c r="N90" s="50"/>
      <c r="O90" s="51"/>
      <c r="P90" s="36"/>
    </row>
    <row r="91" spans="1:16" ht="18">
      <c r="A91" s="36"/>
      <c r="B91" s="37"/>
      <c r="C91" s="37"/>
      <c r="D91" s="32"/>
      <c r="E91" s="21"/>
      <c r="F91" s="32"/>
      <c r="G91" s="32"/>
      <c r="H91" s="32"/>
      <c r="I91" s="32"/>
      <c r="J91" s="32"/>
      <c r="K91" s="32"/>
      <c r="L91" s="32"/>
      <c r="M91" s="32"/>
      <c r="N91" s="50"/>
      <c r="O91" s="51"/>
      <c r="P91" s="36"/>
    </row>
    <row r="92" spans="1:16" ht="18">
      <c r="A92" s="36"/>
      <c r="B92" s="37"/>
      <c r="C92" s="37"/>
      <c r="D92" s="32"/>
      <c r="E92" s="21"/>
      <c r="F92" s="32"/>
      <c r="G92" s="32"/>
      <c r="H92" s="32"/>
      <c r="I92" s="32"/>
      <c r="J92" s="32"/>
      <c r="K92" s="32"/>
      <c r="L92" s="32"/>
      <c r="M92" s="32"/>
      <c r="N92" s="50"/>
      <c r="O92" s="51"/>
      <c r="P92" s="36"/>
    </row>
    <row r="93" spans="2:16" ht="18">
      <c r="B93" s="37"/>
      <c r="C93" s="37"/>
      <c r="D93" s="32"/>
      <c r="E93" s="21"/>
      <c r="F93" s="32"/>
      <c r="G93" s="32"/>
      <c r="H93" s="32"/>
      <c r="I93" s="32"/>
      <c r="J93" s="32"/>
      <c r="K93" s="32"/>
      <c r="L93" s="32"/>
      <c r="M93" s="32"/>
      <c r="N93" s="50"/>
      <c r="O93" s="51"/>
      <c r="P93" s="36"/>
    </row>
    <row r="94" spans="2:16" ht="18">
      <c r="B94" s="37"/>
      <c r="C94" s="37"/>
      <c r="D94" s="32"/>
      <c r="E94" s="21"/>
      <c r="F94" s="32"/>
      <c r="G94" s="32"/>
      <c r="H94" s="32"/>
      <c r="I94" s="32"/>
      <c r="J94" s="32"/>
      <c r="K94" s="32"/>
      <c r="L94" s="32"/>
      <c r="M94" s="32"/>
      <c r="N94" s="50"/>
      <c r="O94" s="51"/>
      <c r="P94" s="36"/>
    </row>
    <row r="95" spans="2:16" ht="18">
      <c r="B95" s="37"/>
      <c r="C95" s="37"/>
      <c r="D95" s="32"/>
      <c r="E95" s="21"/>
      <c r="F95" s="32"/>
      <c r="G95" s="32"/>
      <c r="H95" s="32"/>
      <c r="I95" s="32"/>
      <c r="J95" s="32"/>
      <c r="K95" s="32"/>
      <c r="L95" s="32"/>
      <c r="M95" s="32"/>
      <c r="N95" s="50"/>
      <c r="O95" s="51"/>
      <c r="P95" s="36"/>
    </row>
    <row r="96" spans="5:16" ht="18">
      <c r="E96" s="21"/>
      <c r="F96" s="32"/>
      <c r="G96" s="32"/>
      <c r="H96" s="32"/>
      <c r="I96" s="32"/>
      <c r="J96" s="32"/>
      <c r="K96" s="32"/>
      <c r="L96" s="32"/>
      <c r="M96" s="32"/>
      <c r="N96" s="50"/>
      <c r="O96" s="51"/>
      <c r="P96" s="36"/>
    </row>
    <row r="97" spans="5:16" ht="18">
      <c r="E97" s="21"/>
      <c r="F97" s="32"/>
      <c r="G97" s="32"/>
      <c r="H97" s="32"/>
      <c r="I97" s="32"/>
      <c r="J97" s="32"/>
      <c r="K97" s="32"/>
      <c r="L97" s="32"/>
      <c r="M97" s="32"/>
      <c r="N97" s="50"/>
      <c r="O97" s="51"/>
      <c r="P97" s="36"/>
    </row>
    <row r="98" ht="18">
      <c r="E98" s="21"/>
    </row>
  </sheetData>
  <sheetProtection/>
  <mergeCells count="2">
    <mergeCell ref="A1:A2"/>
    <mergeCell ref="P1:P2"/>
  </mergeCells>
  <conditionalFormatting sqref="F90:J65536 F27:J28 H1:H2 I1:J4 F1:G4 H4 F5:H5 L5 E3:E5 E7:E8 F7:H7 F8">
    <cfRule type="cellIs" priority="326" dxfId="2" operator="greaterThan" stopIfTrue="1">
      <formula>199</formula>
    </cfRule>
    <cfRule type="cellIs" priority="327" dxfId="0" operator="greaterThan" stopIfTrue="1">
      <formula>199</formula>
    </cfRule>
    <cfRule type="cellIs" priority="328" dxfId="2" operator="greaterThan" stopIfTrue="1">
      <formula>199</formula>
    </cfRule>
  </conditionalFormatting>
  <conditionalFormatting sqref="H3">
    <cfRule type="cellIs" priority="13" dxfId="2" operator="greaterThan" stopIfTrue="1">
      <formula>199</formula>
    </cfRule>
    <cfRule type="cellIs" priority="14" dxfId="0" operator="greaterThan" stopIfTrue="1">
      <formula>199</formula>
    </cfRule>
    <cfRule type="cellIs" priority="15" dxfId="2" operator="greaterThan" stopIfTrue="1">
      <formula>199</formula>
    </cfRule>
  </conditionalFormatting>
  <conditionalFormatting sqref="L7:L8">
    <cfRule type="cellIs" priority="10" dxfId="2" operator="greaterThan" stopIfTrue="1">
      <formula>199</formula>
    </cfRule>
    <cfRule type="cellIs" priority="11" dxfId="0" operator="greaterThan" stopIfTrue="1">
      <formula>199</formula>
    </cfRule>
    <cfRule type="cellIs" priority="12" dxfId="2" operator="greaterThan" stopIfTrue="1">
      <formula>199</formula>
    </cfRule>
  </conditionalFormatting>
  <conditionalFormatting sqref="L11:L14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2" operator="greaterThan" stopIfTrue="1">
      <formula>199</formula>
    </cfRule>
  </conditionalFormatting>
  <conditionalFormatting sqref="F11:I14">
    <cfRule type="cellIs" priority="4" dxfId="2" operator="greaterThan" stopIfTrue="1">
      <formula>199</formula>
    </cfRule>
    <cfRule type="cellIs" priority="5" dxfId="0" operator="greaterThan" stopIfTrue="1">
      <formula>199</formula>
    </cfRule>
    <cfRule type="cellIs" priority="6" dxfId="2" operator="greaterThan" stopIfTrue="1">
      <formula>199</formula>
    </cfRule>
  </conditionalFormatting>
  <conditionalFormatting sqref="E11:E14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70" r:id="rId1"/>
  <headerFooter alignWithMargins="0">
    <oddHeader>&amp;CJEFF RUIZ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V36" sqref="V36"/>
    </sheetView>
  </sheetViews>
  <sheetFormatPr defaultColWidth="11.421875" defaultRowHeight="12.75"/>
  <cols>
    <col min="1" max="1" width="3.421875" style="17" bestFit="1" customWidth="1"/>
    <col min="2" max="2" width="23.28125" style="18" bestFit="1" customWidth="1"/>
    <col min="3" max="3" width="13.421875" style="19" bestFit="1" customWidth="1"/>
    <col min="4" max="4" width="6.7109375" style="123" bestFit="1" customWidth="1"/>
    <col min="5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customWidth="1"/>
    <col min="13" max="13" width="6.421875" style="63" bestFit="1" customWidth="1"/>
    <col min="14" max="14" width="8.28125" style="60" bestFit="1" customWidth="1"/>
    <col min="15" max="15" width="4.14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70" t="s">
        <v>4</v>
      </c>
      <c r="D1" s="116"/>
      <c r="M1" s="63"/>
      <c r="N1" s="60"/>
      <c r="O1" s="171" t="s">
        <v>26</v>
      </c>
      <c r="Q1" s="8"/>
      <c r="R1" s="8"/>
    </row>
    <row r="2" spans="1:18" s="37" customFormat="1" ht="57.75" customHeight="1">
      <c r="A2" s="170"/>
      <c r="B2" s="48" t="s">
        <v>23</v>
      </c>
      <c r="C2" s="8" t="s">
        <v>17</v>
      </c>
      <c r="D2" s="117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71"/>
      <c r="Q2" s="32"/>
      <c r="R2" s="32"/>
    </row>
    <row r="3" spans="1:18" s="37" customFormat="1" ht="15.75">
      <c r="A3" s="170"/>
      <c r="B3" s="36"/>
      <c r="C3" s="33"/>
      <c r="D3" s="118"/>
      <c r="E3" s="32"/>
      <c r="F3" s="32"/>
      <c r="G3" s="32"/>
      <c r="H3" s="32"/>
      <c r="I3" s="32"/>
      <c r="J3" s="32"/>
      <c r="K3" s="29"/>
      <c r="L3" s="34"/>
      <c r="M3" s="1"/>
      <c r="N3" s="2"/>
      <c r="O3" s="171"/>
      <c r="Q3" s="32"/>
      <c r="R3" s="32"/>
    </row>
    <row r="4" spans="1:18" s="37" customFormat="1" ht="15.75">
      <c r="A4" s="36">
        <v>1</v>
      </c>
      <c r="B4" s="39" t="s">
        <v>18</v>
      </c>
      <c r="C4" s="33">
        <v>42645</v>
      </c>
      <c r="D4" s="159">
        <v>18</v>
      </c>
      <c r="E4" s="32">
        <v>148</v>
      </c>
      <c r="F4" s="32">
        <v>204</v>
      </c>
      <c r="G4" s="32">
        <v>150</v>
      </c>
      <c r="H4" s="32"/>
      <c r="I4" s="32"/>
      <c r="J4" s="32">
        <f>+E4+F4+G4+H4</f>
        <v>502</v>
      </c>
      <c r="K4" s="32">
        <v>3</v>
      </c>
      <c r="L4" s="34">
        <f>J4/K4</f>
        <v>167.33333333333334</v>
      </c>
      <c r="M4" s="57"/>
      <c r="N4" s="54"/>
      <c r="Q4" s="32"/>
      <c r="R4" s="32"/>
    </row>
    <row r="5" spans="1:18" s="37" customFormat="1" ht="15.75">
      <c r="A5" s="36"/>
      <c r="B5" s="37" t="s">
        <v>49</v>
      </c>
      <c r="C5" s="33"/>
      <c r="D5" s="159">
        <v>23</v>
      </c>
      <c r="E5" s="32">
        <v>143</v>
      </c>
      <c r="F5" s="32">
        <v>157</v>
      </c>
      <c r="G5" s="32">
        <v>148</v>
      </c>
      <c r="H5" s="32"/>
      <c r="I5" s="32"/>
      <c r="J5" s="32">
        <f>+E5+F5+G5+H5</f>
        <v>448</v>
      </c>
      <c r="K5" s="32">
        <v>3</v>
      </c>
      <c r="L5" s="34">
        <f>J5/K5</f>
        <v>149.33333333333334</v>
      </c>
      <c r="M5"/>
      <c r="N5"/>
      <c r="O5"/>
      <c r="Q5" s="32"/>
      <c r="R5" s="32"/>
    </row>
    <row r="6" spans="1:18" s="99" customFormat="1" ht="15.75">
      <c r="A6" s="29"/>
      <c r="B6"/>
      <c r="C6"/>
      <c r="D6" s="159">
        <v>12</v>
      </c>
      <c r="E6" s="32">
        <v>154</v>
      </c>
      <c r="F6" s="32">
        <v>158</v>
      </c>
      <c r="G6" s="32">
        <v>176</v>
      </c>
      <c r="H6" s="32"/>
      <c r="I6" s="32"/>
      <c r="J6" s="32">
        <f>+E6+F6+G6+H6</f>
        <v>488</v>
      </c>
      <c r="K6" s="32">
        <v>3</v>
      </c>
      <c r="L6" s="34">
        <f>J6/K6</f>
        <v>162.66666666666666</v>
      </c>
      <c r="M6" s="142">
        <f>+J6+J5+J4</f>
        <v>1438</v>
      </c>
      <c r="N6" s="143">
        <f>+M6/9</f>
        <v>159.77777777777777</v>
      </c>
      <c r="O6" s="36">
        <v>1</v>
      </c>
      <c r="Q6" s="101"/>
      <c r="R6" s="101"/>
    </row>
    <row r="7" spans="1:18" s="99" customFormat="1" ht="15.75">
      <c r="A7" s="29"/>
      <c r="B7"/>
      <c r="C7"/>
      <c r="D7" s="159"/>
      <c r="E7" s="32"/>
      <c r="F7" s="32"/>
      <c r="G7" s="32"/>
      <c r="H7" s="32"/>
      <c r="I7" s="32"/>
      <c r="J7" s="32"/>
      <c r="K7" s="32"/>
      <c r="L7" s="34"/>
      <c r="M7"/>
      <c r="N7"/>
      <c r="O7" s="36"/>
      <c r="Q7" s="101"/>
      <c r="R7" s="101"/>
    </row>
    <row r="8" spans="1:18" s="99" customFormat="1" ht="15.75">
      <c r="A8" s="36">
        <v>1</v>
      </c>
      <c r="B8" s="39" t="s">
        <v>18</v>
      </c>
      <c r="C8" s="33">
        <v>42652</v>
      </c>
      <c r="D8" s="32"/>
      <c r="E8" s="32">
        <v>159</v>
      </c>
      <c r="F8" s="32">
        <v>153</v>
      </c>
      <c r="G8" s="32">
        <v>116</v>
      </c>
      <c r="H8" s="32"/>
      <c r="I8" s="32"/>
      <c r="J8" s="32">
        <f>SUM(E8:I8)</f>
        <v>428</v>
      </c>
      <c r="K8" s="32">
        <v>3</v>
      </c>
      <c r="L8" s="34">
        <f>+J8/K8</f>
        <v>142.66666666666666</v>
      </c>
      <c r="M8"/>
      <c r="N8"/>
      <c r="O8" s="36"/>
      <c r="Q8" s="101"/>
      <c r="R8" s="101"/>
    </row>
    <row r="9" spans="1:18" s="99" customFormat="1" ht="15">
      <c r="A9" s="29"/>
      <c r="B9" t="s">
        <v>59</v>
      </c>
      <c r="C9" s="113"/>
      <c r="D9" s="32"/>
      <c r="E9" s="32">
        <v>146</v>
      </c>
      <c r="F9" s="32">
        <v>142</v>
      </c>
      <c r="G9" s="32">
        <v>160</v>
      </c>
      <c r="H9" s="32"/>
      <c r="I9" s="32"/>
      <c r="J9" s="32">
        <f>SUM(E9:I9)</f>
        <v>448</v>
      </c>
      <c r="K9" s="32">
        <v>3</v>
      </c>
      <c r="L9" s="34">
        <f>+J9/K9</f>
        <v>149.33333333333334</v>
      </c>
      <c r="M9" s="142">
        <f>+J9+J8</f>
        <v>876</v>
      </c>
      <c r="N9" s="143">
        <f>+M9/6</f>
        <v>146</v>
      </c>
      <c r="O9"/>
      <c r="Q9" s="101"/>
      <c r="R9" s="101"/>
    </row>
    <row r="10" spans="1:18" s="99" customFormat="1" ht="15">
      <c r="A10" s="29"/>
      <c r="B10"/>
      <c r="C10" s="113"/>
      <c r="D10" s="32"/>
      <c r="E10" s="32"/>
      <c r="F10" s="32"/>
      <c r="G10" s="32"/>
      <c r="H10" s="32"/>
      <c r="I10" s="32"/>
      <c r="J10" s="32"/>
      <c r="K10" s="32"/>
      <c r="L10" s="34"/>
      <c r="M10"/>
      <c r="N10"/>
      <c r="O10"/>
      <c r="Q10" s="101"/>
      <c r="R10" s="101"/>
    </row>
    <row r="11" spans="1:19" s="99" customFormat="1" ht="15.75">
      <c r="A11" s="29"/>
      <c r="B11" s="39" t="s">
        <v>18</v>
      </c>
      <c r="C11" s="33">
        <v>42679</v>
      </c>
      <c r="D11" s="159">
        <v>5</v>
      </c>
      <c r="E11" s="32">
        <v>189</v>
      </c>
      <c r="F11" s="32">
        <v>123</v>
      </c>
      <c r="G11" s="32">
        <v>192</v>
      </c>
      <c r="H11" s="32">
        <v>165</v>
      </c>
      <c r="I11"/>
      <c r="J11" s="32">
        <f>+E11+F11+G11+H11</f>
        <v>669</v>
      </c>
      <c r="K11" s="32">
        <v>4</v>
      </c>
      <c r="L11" s="34">
        <f>+J11/K11</f>
        <v>167.25</v>
      </c>
      <c r="M11"/>
      <c r="N11"/>
      <c r="O11"/>
      <c r="P11"/>
      <c r="R11" s="101"/>
      <c r="S11" s="101"/>
    </row>
    <row r="12" spans="1:19" s="99" customFormat="1" ht="18">
      <c r="A12" s="29"/>
      <c r="B12" s="37" t="s">
        <v>75</v>
      </c>
      <c r="C12" s="19"/>
      <c r="D12" s="159">
        <v>14</v>
      </c>
      <c r="E12" s="32">
        <v>182</v>
      </c>
      <c r="F12" s="32">
        <v>156</v>
      </c>
      <c r="G12" s="32">
        <v>154</v>
      </c>
      <c r="H12" s="32">
        <v>176</v>
      </c>
      <c r="I12"/>
      <c r="J12" s="32">
        <f>+E12+F12+G12+H12</f>
        <v>668</v>
      </c>
      <c r="K12" s="32">
        <v>4</v>
      </c>
      <c r="L12" s="34">
        <f>+J12/K12</f>
        <v>167</v>
      </c>
      <c r="M12" s="142">
        <f>+J12+J11</f>
        <v>1337</v>
      </c>
      <c r="N12" s="143">
        <f>+M12/8</f>
        <v>167.125</v>
      </c>
      <c r="O12"/>
      <c r="P12"/>
      <c r="R12" s="101"/>
      <c r="S12" s="101"/>
    </row>
    <row r="13" spans="1:18" s="99" customFormat="1" ht="15">
      <c r="A13" s="29"/>
      <c r="B13"/>
      <c r="C13" s="113"/>
      <c r="D13" s="32"/>
      <c r="E13" s="32"/>
      <c r="F13" s="32"/>
      <c r="G13" s="32"/>
      <c r="H13" s="32"/>
      <c r="I13" s="32"/>
      <c r="J13" s="32"/>
      <c r="K13" s="32"/>
      <c r="L13" s="34"/>
      <c r="M13"/>
      <c r="N13"/>
      <c r="O13"/>
      <c r="Q13" s="101"/>
      <c r="R13" s="101"/>
    </row>
    <row r="14" spans="1:18" s="99" customFormat="1" ht="15.75">
      <c r="A14" s="8">
        <v>1</v>
      </c>
      <c r="B14" s="39" t="s">
        <v>18</v>
      </c>
      <c r="C14" s="33">
        <v>42708</v>
      </c>
      <c r="D14" s="159">
        <v>20</v>
      </c>
      <c r="E14" s="32">
        <v>199</v>
      </c>
      <c r="F14" s="32">
        <v>182</v>
      </c>
      <c r="G14" s="32">
        <v>185</v>
      </c>
      <c r="H14" s="32">
        <v>183</v>
      </c>
      <c r="I14"/>
      <c r="J14" s="32">
        <f>+E14+F14+G14+H14</f>
        <v>749</v>
      </c>
      <c r="K14" s="32">
        <v>4</v>
      </c>
      <c r="L14" s="34">
        <f>+J14/K14</f>
        <v>187.25</v>
      </c>
      <c r="M14"/>
      <c r="N14"/>
      <c r="O14"/>
      <c r="Q14" s="101"/>
      <c r="R14" s="101"/>
    </row>
    <row r="15" spans="1:18" s="99" customFormat="1" ht="18">
      <c r="A15" s="8"/>
      <c r="B15" s="37" t="s">
        <v>67</v>
      </c>
      <c r="C15" s="19"/>
      <c r="D15" s="159">
        <v>9</v>
      </c>
      <c r="E15" s="32">
        <v>207</v>
      </c>
      <c r="F15" s="32">
        <v>186</v>
      </c>
      <c r="G15" s="32">
        <v>179</v>
      </c>
      <c r="H15" s="32">
        <v>205</v>
      </c>
      <c r="I15"/>
      <c r="J15" s="32">
        <f>+E15+F15+G15+H15</f>
        <v>777</v>
      </c>
      <c r="K15" s="32">
        <v>4</v>
      </c>
      <c r="L15" s="34">
        <f>+J15/K15</f>
        <v>194.25</v>
      </c>
      <c r="M15" s="142">
        <f>+J15+J14</f>
        <v>1526</v>
      </c>
      <c r="N15" s="143">
        <f>+M15/8</f>
        <v>190.75</v>
      </c>
      <c r="O15"/>
      <c r="Q15" s="101"/>
      <c r="R15" s="101"/>
    </row>
    <row r="16" spans="1:18" s="99" customFormat="1" ht="15.75">
      <c r="A16" s="29"/>
      <c r="B16" t="s">
        <v>86</v>
      </c>
      <c r="C16" s="113"/>
      <c r="D16" s="159">
        <v>8</v>
      </c>
      <c r="E16" s="32">
        <v>202</v>
      </c>
      <c r="F16" s="32">
        <v>178</v>
      </c>
      <c r="G16" s="32">
        <v>192</v>
      </c>
      <c r="H16" s="32"/>
      <c r="I16" s="32"/>
      <c r="J16" s="32">
        <f>SUM(E16:I16)</f>
        <v>572</v>
      </c>
      <c r="K16" s="32">
        <v>3</v>
      </c>
      <c r="L16" s="34">
        <f>+J16/K16</f>
        <v>190.66666666666666</v>
      </c>
      <c r="M16"/>
      <c r="N16"/>
      <c r="O16"/>
      <c r="Q16" s="101"/>
      <c r="R16" s="101"/>
    </row>
    <row r="17" spans="1:18" s="99" customFormat="1" ht="15.75">
      <c r="A17" s="29"/>
      <c r="B17"/>
      <c r="C17" s="113"/>
      <c r="D17" s="159"/>
      <c r="E17" s="32">
        <v>157</v>
      </c>
      <c r="F17" s="32">
        <v>184</v>
      </c>
      <c r="G17" s="32">
        <v>188</v>
      </c>
      <c r="H17" s="32"/>
      <c r="I17" s="32"/>
      <c r="J17" s="32">
        <f>SUM(E17:I17)</f>
        <v>529</v>
      </c>
      <c r="K17" s="32">
        <v>3</v>
      </c>
      <c r="L17" s="34">
        <f>+J17/K17</f>
        <v>176.33333333333334</v>
      </c>
      <c r="M17" s="142">
        <f>+J17+J16</f>
        <v>1101</v>
      </c>
      <c r="N17" s="143">
        <f>+M17/6</f>
        <v>183.5</v>
      </c>
      <c r="O17"/>
      <c r="Q17" s="101"/>
      <c r="R17" s="101"/>
    </row>
    <row r="18" spans="1:18" s="99" customFormat="1" ht="15">
      <c r="A18" s="29"/>
      <c r="B18"/>
      <c r="C18" s="113"/>
      <c r="D18" s="32"/>
      <c r="E18" s="32"/>
      <c r="F18" s="32"/>
      <c r="G18" s="32"/>
      <c r="H18" s="32"/>
      <c r="I18" s="32"/>
      <c r="J18" s="32"/>
      <c r="K18" s="32"/>
      <c r="L18" s="34"/>
      <c r="M18" s="142">
        <f>+M17+M15</f>
        <v>2627</v>
      </c>
      <c r="N18" s="143">
        <f>+M18/14</f>
        <v>187.64285714285714</v>
      </c>
      <c r="O18"/>
      <c r="Q18" s="101"/>
      <c r="R18" s="101"/>
    </row>
    <row r="19" ht="15">
      <c r="A19" s="29"/>
    </row>
    <row r="20" spans="1:19" s="99" customFormat="1" ht="15.75">
      <c r="A20" s="36">
        <v>1</v>
      </c>
      <c r="B20" s="39" t="s">
        <v>18</v>
      </c>
      <c r="C20" s="112">
        <v>42743</v>
      </c>
      <c r="D20" s="159">
        <v>17</v>
      </c>
      <c r="E20" s="32">
        <v>170</v>
      </c>
      <c r="F20" s="32">
        <v>159</v>
      </c>
      <c r="G20" s="32">
        <v>154</v>
      </c>
      <c r="H20" s="32"/>
      <c r="I20"/>
      <c r="J20" s="32">
        <f>+E20+F20+G20</f>
        <v>483</v>
      </c>
      <c r="K20" s="32">
        <v>3</v>
      </c>
      <c r="L20" s="34">
        <f>+J20/K20</f>
        <v>161</v>
      </c>
      <c r="M20"/>
      <c r="N20"/>
      <c r="O20"/>
      <c r="P20"/>
      <c r="R20" s="101"/>
      <c r="S20" s="101"/>
    </row>
    <row r="21" spans="1:19" s="99" customFormat="1" ht="15.75">
      <c r="A21" s="29"/>
      <c r="B21" s="37" t="s">
        <v>95</v>
      </c>
      <c r="C21"/>
      <c r="D21" s="159">
        <v>8</v>
      </c>
      <c r="E21" s="32">
        <v>175</v>
      </c>
      <c r="F21" s="32">
        <v>161</v>
      </c>
      <c r="G21" s="32">
        <v>180</v>
      </c>
      <c r="H21" s="32"/>
      <c r="I21"/>
      <c r="J21" s="32">
        <f>+E21++F21+G21</f>
        <v>516</v>
      </c>
      <c r="K21" s="32">
        <v>3</v>
      </c>
      <c r="L21" s="34">
        <f>+J21/K21</f>
        <v>172</v>
      </c>
      <c r="M21" s="142">
        <f>+J21+J20</f>
        <v>999</v>
      </c>
      <c r="N21" s="143">
        <f>+M21/6</f>
        <v>166.5</v>
      </c>
      <c r="O21"/>
      <c r="P21"/>
      <c r="R21" s="101"/>
      <c r="S21" s="101"/>
    </row>
    <row r="22" spans="1:18" s="99" customFormat="1" ht="15">
      <c r="A22" s="29"/>
      <c r="B22" t="s">
        <v>100</v>
      </c>
      <c r="C22" s="113"/>
      <c r="D22" s="32"/>
      <c r="E22" s="32"/>
      <c r="F22" s="32"/>
      <c r="G22" s="32"/>
      <c r="H22" s="32"/>
      <c r="I22" s="32"/>
      <c r="J22" s="32"/>
      <c r="K22" s="32"/>
      <c r="L22" s="34"/>
      <c r="M22"/>
      <c r="N22"/>
      <c r="O22"/>
      <c r="Q22" s="101"/>
      <c r="R22" s="101"/>
    </row>
    <row r="23" spans="1:18" s="99" customFormat="1" ht="15">
      <c r="A23" s="29"/>
      <c r="B23"/>
      <c r="C23" s="113"/>
      <c r="D23" s="32"/>
      <c r="E23" s="32"/>
      <c r="F23" s="32"/>
      <c r="G23" s="32"/>
      <c r="H23" s="32"/>
      <c r="I23" s="32"/>
      <c r="J23" s="32"/>
      <c r="K23" s="32"/>
      <c r="L23" s="34"/>
      <c r="M23"/>
      <c r="N23"/>
      <c r="O23"/>
      <c r="Q23" s="101"/>
      <c r="R23" s="101"/>
    </row>
    <row r="24" spans="1:18" s="99" customFormat="1" ht="15.75">
      <c r="A24" s="36">
        <v>1</v>
      </c>
      <c r="B24" s="39" t="s">
        <v>18</v>
      </c>
      <c r="C24" s="33">
        <v>42757</v>
      </c>
      <c r="D24" s="159">
        <v>13</v>
      </c>
      <c r="E24" s="32">
        <v>165</v>
      </c>
      <c r="F24" s="32">
        <v>166</v>
      </c>
      <c r="G24" s="32">
        <v>215</v>
      </c>
      <c r="H24" s="32">
        <v>144</v>
      </c>
      <c r="I24" s="32"/>
      <c r="J24" s="32">
        <f>+H24+E24+F24+G24</f>
        <v>690</v>
      </c>
      <c r="K24" s="32">
        <v>4</v>
      </c>
      <c r="L24" s="34">
        <f>+J24/K24</f>
        <v>172.5</v>
      </c>
      <c r="M24"/>
      <c r="N24"/>
      <c r="O24"/>
      <c r="Q24" s="101"/>
      <c r="R24" s="101"/>
    </row>
    <row r="25" spans="1:18" s="99" customFormat="1" ht="15.75">
      <c r="A25" s="29"/>
      <c r="B25" s="37" t="s">
        <v>109</v>
      </c>
      <c r="C25" s="113"/>
      <c r="D25" s="159">
        <v>24</v>
      </c>
      <c r="E25" s="32">
        <v>183</v>
      </c>
      <c r="F25" s="32">
        <v>212</v>
      </c>
      <c r="G25" s="32">
        <v>158</v>
      </c>
      <c r="H25" s="32">
        <v>135</v>
      </c>
      <c r="I25" s="32"/>
      <c r="J25" s="32">
        <f>+H25+E25+F25+G25</f>
        <v>688</v>
      </c>
      <c r="K25" s="32">
        <v>4</v>
      </c>
      <c r="L25" s="34">
        <f>+J25/K25</f>
        <v>172</v>
      </c>
      <c r="M25" s="142">
        <f>+J25+J24</f>
        <v>1378</v>
      </c>
      <c r="N25" s="143">
        <f>+M25/8</f>
        <v>172.25</v>
      </c>
      <c r="Q25" s="101"/>
      <c r="R25" s="101"/>
    </row>
    <row r="26" spans="1:18" s="99" customFormat="1" ht="15">
      <c r="A26" s="29"/>
      <c r="B26"/>
      <c r="C26" s="113"/>
      <c r="D26" s="32"/>
      <c r="E26" s="32"/>
      <c r="F26" s="32"/>
      <c r="G26" s="32"/>
      <c r="H26" s="32"/>
      <c r="I26" s="32"/>
      <c r="J26" s="32"/>
      <c r="K26" s="32"/>
      <c r="L26" s="34"/>
      <c r="M26"/>
      <c r="N26"/>
      <c r="P26"/>
      <c r="Q26" s="101"/>
      <c r="R26" s="101"/>
    </row>
    <row r="27" spans="1:18" s="99" customFormat="1" ht="15.75">
      <c r="A27" s="36">
        <v>1</v>
      </c>
      <c r="B27" s="39" t="s">
        <v>18</v>
      </c>
      <c r="C27" s="33">
        <v>42764</v>
      </c>
      <c r="D27" s="159">
        <v>17</v>
      </c>
      <c r="E27" s="32">
        <v>167</v>
      </c>
      <c r="F27" s="32">
        <v>145</v>
      </c>
      <c r="G27" s="32">
        <v>178</v>
      </c>
      <c r="H27" s="32"/>
      <c r="I27" s="42"/>
      <c r="J27" s="32">
        <f>+E27+F27+G27</f>
        <v>490</v>
      </c>
      <c r="K27" s="32">
        <v>3</v>
      </c>
      <c r="L27" s="34">
        <f>+J27/K27</f>
        <v>163.33333333333334</v>
      </c>
      <c r="M27"/>
      <c r="N27"/>
      <c r="P27"/>
      <c r="Q27" s="101"/>
      <c r="R27" s="101"/>
    </row>
    <row r="28" spans="1:18" s="99" customFormat="1" ht="15.75">
      <c r="A28" s="36"/>
      <c r="B28" s="37" t="s">
        <v>118</v>
      </c>
      <c r="C28" s="33"/>
      <c r="D28" s="159">
        <v>10</v>
      </c>
      <c r="E28" s="32">
        <v>194</v>
      </c>
      <c r="F28" s="32">
        <v>188</v>
      </c>
      <c r="G28" s="32">
        <v>156</v>
      </c>
      <c r="H28" s="32"/>
      <c r="I28" s="42"/>
      <c r="J28" s="32">
        <f>+E28++F28+G28</f>
        <v>538</v>
      </c>
      <c r="K28" s="32">
        <v>3</v>
      </c>
      <c r="L28" s="34">
        <f>+J28/K28</f>
        <v>179.33333333333334</v>
      </c>
      <c r="M28"/>
      <c r="N28"/>
      <c r="P28"/>
      <c r="Q28" s="101"/>
      <c r="R28" s="101"/>
    </row>
    <row r="29" spans="1:18" s="99" customFormat="1" ht="15.75">
      <c r="A29" s="36"/>
      <c r="B29" s="39"/>
      <c r="C29" s="33"/>
      <c r="D29" s="159">
        <v>3</v>
      </c>
      <c r="E29" s="32">
        <v>164</v>
      </c>
      <c r="F29" s="32">
        <v>154</v>
      </c>
      <c r="G29" s="32">
        <v>154</v>
      </c>
      <c r="H29" s="32"/>
      <c r="I29" s="42"/>
      <c r="J29" s="32">
        <f>+E29++F29+G29</f>
        <v>472</v>
      </c>
      <c r="K29" s="32">
        <v>3</v>
      </c>
      <c r="L29" s="34">
        <f>+J29/K29</f>
        <v>157.33333333333334</v>
      </c>
      <c r="M29" s="142">
        <f>+J29+J28+J27</f>
        <v>1500</v>
      </c>
      <c r="N29" s="143">
        <f>+M29/9</f>
        <v>166.66666666666666</v>
      </c>
      <c r="P29"/>
      <c r="Q29" s="101"/>
      <c r="R29" s="101"/>
    </row>
    <row r="30" spans="1:18" s="99" customFormat="1" ht="15">
      <c r="A30"/>
      <c r="B30"/>
      <c r="C30" s="113"/>
      <c r="D30" s="32"/>
      <c r="E30" s="32"/>
      <c r="F30" s="32"/>
      <c r="G30" s="32"/>
      <c r="H30" s="32"/>
      <c r="I30" s="32"/>
      <c r="J30" s="32"/>
      <c r="K30" s="32"/>
      <c r="L30" s="34"/>
      <c r="M30"/>
      <c r="N30"/>
      <c r="P30"/>
      <c r="Q30" s="101"/>
      <c r="R30" s="101"/>
    </row>
    <row r="31" spans="1:18" s="99" customFormat="1" ht="19.5">
      <c r="A31" s="36">
        <v>1</v>
      </c>
      <c r="B31" s="39" t="s">
        <v>18</v>
      </c>
      <c r="C31" s="33">
        <v>42785</v>
      </c>
      <c r="D31" s="136"/>
      <c r="E31" s="32">
        <v>202</v>
      </c>
      <c r="F31" s="32">
        <v>202</v>
      </c>
      <c r="G31" s="32">
        <v>171</v>
      </c>
      <c r="H31" s="42"/>
      <c r="I31" s="42"/>
      <c r="J31" s="32">
        <f>+E31+F31+G31</f>
        <v>575</v>
      </c>
      <c r="K31" s="32">
        <v>3</v>
      </c>
      <c r="L31" s="34">
        <f>+J31/K31</f>
        <v>191.66666666666666</v>
      </c>
      <c r="M31"/>
      <c r="N31"/>
      <c r="O31"/>
      <c r="P31"/>
      <c r="Q31" s="101"/>
      <c r="R31" s="101"/>
    </row>
    <row r="32" spans="1:18" s="99" customFormat="1" ht="19.5">
      <c r="A32" s="36"/>
      <c r="B32" s="39" t="s">
        <v>128</v>
      </c>
      <c r="C32" s="33"/>
      <c r="D32" s="136"/>
      <c r="E32" s="32">
        <v>201</v>
      </c>
      <c r="F32" s="32">
        <v>222</v>
      </c>
      <c r="G32" s="32">
        <v>134</v>
      </c>
      <c r="H32" s="42"/>
      <c r="I32" s="42"/>
      <c r="J32" s="32">
        <f>+E32+F32+G32</f>
        <v>557</v>
      </c>
      <c r="K32" s="32">
        <v>3</v>
      </c>
      <c r="L32" s="34">
        <f>+J32/K32</f>
        <v>185.66666666666666</v>
      </c>
      <c r="M32"/>
      <c r="N32"/>
      <c r="O32"/>
      <c r="P32"/>
      <c r="Q32" s="101"/>
      <c r="R32" s="101"/>
    </row>
    <row r="33" spans="1:18" s="99" customFormat="1" ht="19.5">
      <c r="A33" s="36"/>
      <c r="B33" s="37"/>
      <c r="C33" s="33"/>
      <c r="D33" s="136"/>
      <c r="E33" s="32">
        <v>194</v>
      </c>
      <c r="F33" s="32">
        <v>168</v>
      </c>
      <c r="G33" s="32">
        <v>159</v>
      </c>
      <c r="H33" s="42"/>
      <c r="I33" s="42"/>
      <c r="J33" s="32">
        <f>+E33+F33+G33</f>
        <v>521</v>
      </c>
      <c r="K33" s="32">
        <v>3</v>
      </c>
      <c r="L33" s="34">
        <f>+J33/K33</f>
        <v>173.66666666666666</v>
      </c>
      <c r="M33" s="142">
        <f>+J33+J32+J31</f>
        <v>1653</v>
      </c>
      <c r="N33" s="143">
        <f>+M33/9</f>
        <v>183.66666666666666</v>
      </c>
      <c r="O33"/>
      <c r="P33"/>
      <c r="Q33" s="101"/>
      <c r="R33" s="101"/>
    </row>
    <row r="34" spans="1:18" s="99" customFormat="1" ht="19.5">
      <c r="A34" s="36"/>
      <c r="B34" s="37"/>
      <c r="C34" s="33"/>
      <c r="D34" s="136"/>
      <c r="E34" s="32">
        <v>188</v>
      </c>
      <c r="F34" s="32"/>
      <c r="G34" s="42"/>
      <c r="H34" s="42"/>
      <c r="I34" s="42"/>
      <c r="J34" s="32">
        <f>+E34+F34+G34</f>
        <v>188</v>
      </c>
      <c r="K34" s="32">
        <v>1</v>
      </c>
      <c r="L34" s="34">
        <f>+J34/K34</f>
        <v>188</v>
      </c>
      <c r="M34"/>
      <c r="N34"/>
      <c r="O34"/>
      <c r="P34"/>
      <c r="Q34" s="101"/>
      <c r="R34" s="101"/>
    </row>
    <row r="35" spans="1:18" s="99" customFormat="1" ht="19.5">
      <c r="A35" s="36"/>
      <c r="B35" s="37"/>
      <c r="C35" s="33"/>
      <c r="D35" s="136"/>
      <c r="E35" s="32"/>
      <c r="F35" s="32"/>
      <c r="G35" s="42"/>
      <c r="H35" s="42"/>
      <c r="I35" s="42"/>
      <c r="J35" s="32"/>
      <c r="K35" s="32"/>
      <c r="L35" s="34"/>
      <c r="M35" s="142">
        <f>+M33+J34</f>
        <v>1841</v>
      </c>
      <c r="N35" s="143">
        <f>+M35/10</f>
        <v>184.1</v>
      </c>
      <c r="O35" s="36"/>
      <c r="Q35" s="101"/>
      <c r="R35" s="101"/>
    </row>
    <row r="36" spans="1:18" s="99" customFormat="1" ht="19.5">
      <c r="A36" s="36"/>
      <c r="B36" s="37"/>
      <c r="C36" s="33"/>
      <c r="D36" s="136"/>
      <c r="E36" s="32"/>
      <c r="F36" s="32"/>
      <c r="G36" s="32"/>
      <c r="H36" s="32"/>
      <c r="I36" s="32"/>
      <c r="J36" s="32"/>
      <c r="K36" s="32"/>
      <c r="L36" s="34"/>
      <c r="M36"/>
      <c r="N36"/>
      <c r="Q36" s="101"/>
      <c r="R36" s="101"/>
    </row>
    <row r="37" spans="1:18" s="99" customFormat="1" ht="19.5">
      <c r="A37" s="36"/>
      <c r="B37" s="37"/>
      <c r="C37" s="33"/>
      <c r="D37" s="136"/>
      <c r="E37" s="32"/>
      <c r="F37" s="32"/>
      <c r="G37" s="32"/>
      <c r="H37" s="32"/>
      <c r="I37" s="32"/>
      <c r="J37" s="32"/>
      <c r="K37" s="32"/>
      <c r="L37" s="34"/>
      <c r="M37"/>
      <c r="N37"/>
      <c r="Q37" s="101"/>
      <c r="R37" s="101"/>
    </row>
    <row r="38" spans="1:18" s="99" customFormat="1" ht="19.5">
      <c r="A38" s="36"/>
      <c r="B38" s="37"/>
      <c r="C38" s="33"/>
      <c r="D38" s="136"/>
      <c r="E38" s="32"/>
      <c r="F38" s="32"/>
      <c r="G38" s="32"/>
      <c r="H38" s="32"/>
      <c r="I38" s="32"/>
      <c r="J38" s="32"/>
      <c r="K38" s="32"/>
      <c r="L38" s="34"/>
      <c r="M38"/>
      <c r="N38"/>
      <c r="Q38" s="101"/>
      <c r="R38" s="101"/>
    </row>
    <row r="39" spans="1:18" s="99" customFormat="1" ht="15">
      <c r="A39"/>
      <c r="B39"/>
      <c r="C39" s="113"/>
      <c r="D39" s="32"/>
      <c r="E39" s="32"/>
      <c r="F39" s="32"/>
      <c r="G39" s="32"/>
      <c r="H39" s="32"/>
      <c r="I39" s="32"/>
      <c r="J39" s="32"/>
      <c r="K39" s="32"/>
      <c r="L39" s="34"/>
      <c r="M39"/>
      <c r="N39"/>
      <c r="Q39" s="101"/>
      <c r="R39" s="101"/>
    </row>
    <row r="40" spans="1:18" s="99" customFormat="1" ht="15">
      <c r="A40"/>
      <c r="B40"/>
      <c r="C40" s="113"/>
      <c r="D40" s="32"/>
      <c r="E40" s="32"/>
      <c r="F40" s="32"/>
      <c r="G40" s="32"/>
      <c r="H40" s="32"/>
      <c r="I40" s="32"/>
      <c r="J40" s="32"/>
      <c r="K40" s="32"/>
      <c r="L40" s="34"/>
      <c r="M40"/>
      <c r="N40"/>
      <c r="Q40" s="101"/>
      <c r="R40" s="101"/>
    </row>
    <row r="41" spans="1:18" s="99" customFormat="1" ht="15">
      <c r="A41"/>
      <c r="B41"/>
      <c r="C41" s="113"/>
      <c r="D41" s="32"/>
      <c r="E41" s="32"/>
      <c r="F41" s="32"/>
      <c r="G41" s="32"/>
      <c r="H41" s="32"/>
      <c r="I41" s="32"/>
      <c r="J41" s="32"/>
      <c r="K41" s="32"/>
      <c r="L41" s="34"/>
      <c r="M41"/>
      <c r="N41"/>
      <c r="Q41" s="101"/>
      <c r="R41" s="101"/>
    </row>
    <row r="42" spans="1:18" s="99" customFormat="1" ht="15">
      <c r="A42"/>
      <c r="B42"/>
      <c r="C42" s="113"/>
      <c r="D42" s="32"/>
      <c r="E42" s="32"/>
      <c r="F42" s="32"/>
      <c r="G42" s="32"/>
      <c r="H42" s="32"/>
      <c r="I42" s="32"/>
      <c r="J42" s="32"/>
      <c r="K42" s="32"/>
      <c r="L42" s="34"/>
      <c r="M42"/>
      <c r="N42"/>
      <c r="Q42" s="101"/>
      <c r="R42" s="101"/>
    </row>
    <row r="43" spans="1:18" s="99" customFormat="1" ht="15">
      <c r="A43"/>
      <c r="B43"/>
      <c r="C43" s="113"/>
      <c r="D43" s="32"/>
      <c r="E43" s="32"/>
      <c r="F43" s="32"/>
      <c r="G43" s="32"/>
      <c r="H43" s="32"/>
      <c r="I43" s="32"/>
      <c r="J43" s="32"/>
      <c r="K43" s="32"/>
      <c r="L43" s="34"/>
      <c r="M43"/>
      <c r="N43" s="2"/>
      <c r="Q43" s="101"/>
      <c r="R43" s="101"/>
    </row>
    <row r="44" spans="1:18" s="99" customFormat="1" ht="18">
      <c r="A44"/>
      <c r="B44"/>
      <c r="C44"/>
      <c r="D44" s="119"/>
      <c r="E44" s="32"/>
      <c r="F44" s="32"/>
      <c r="G44" s="32"/>
      <c r="H44" s="32"/>
      <c r="I44" s="32"/>
      <c r="J44" s="32"/>
      <c r="K44" s="32"/>
      <c r="L44"/>
      <c r="M44"/>
      <c r="N44" s="2"/>
      <c r="O44" s="23"/>
      <c r="Q44" s="101"/>
      <c r="R44" s="101"/>
    </row>
    <row r="45" spans="1:18" s="99" customFormat="1" ht="18">
      <c r="A45"/>
      <c r="B45"/>
      <c r="C45"/>
      <c r="D45" s="119"/>
      <c r="E45" s="21"/>
      <c r="F45" s="21"/>
      <c r="G45" s="21"/>
      <c r="H45" s="21"/>
      <c r="I45" s="21"/>
      <c r="J45" s="23">
        <f>SUM(J4:J44)</f>
        <v>11996</v>
      </c>
      <c r="K45" s="23">
        <f>SUM(K3:K44)</f>
        <v>70</v>
      </c>
      <c r="L45" s="27">
        <f>J45/K45</f>
        <v>171.37142857142857</v>
      </c>
      <c r="M45" s="1"/>
      <c r="N45" s="2"/>
      <c r="O45" s="23">
        <f>SUM(O5:O9)</f>
        <v>1</v>
      </c>
      <c r="Q45" s="101"/>
      <c r="R45" s="101"/>
    </row>
    <row r="46" spans="1:18" s="99" customFormat="1" ht="18.75">
      <c r="A46" s="23">
        <f>SUM(A4:A45)</f>
        <v>7</v>
      </c>
      <c r="B46" s="24"/>
      <c r="C46" s="23" t="s">
        <v>4</v>
      </c>
      <c r="D46" s="121"/>
      <c r="E46" s="21"/>
      <c r="F46" s="21"/>
      <c r="G46" s="21"/>
      <c r="H46" s="21"/>
      <c r="I46" s="21"/>
      <c r="J46" s="23"/>
      <c r="K46" s="23"/>
      <c r="L46" s="27"/>
      <c r="M46" s="1"/>
      <c r="N46" s="2"/>
      <c r="O46" s="23"/>
      <c r="Q46" s="101"/>
      <c r="R46" s="101"/>
    </row>
    <row r="47" spans="1:18" s="99" customFormat="1" ht="18.75">
      <c r="A47" s="23"/>
      <c r="B47" s="24"/>
      <c r="C47" s="21"/>
      <c r="D47" s="122"/>
      <c r="E47" s="21"/>
      <c r="F47" s="21"/>
      <c r="G47" s="21"/>
      <c r="H47" s="21"/>
      <c r="I47" s="21"/>
      <c r="J47" s="21"/>
      <c r="K47" s="21"/>
      <c r="L47" s="21"/>
      <c r="M47" s="1"/>
      <c r="N47" s="2"/>
      <c r="O47" s="23"/>
      <c r="Q47" s="101"/>
      <c r="R47" s="101"/>
    </row>
    <row r="48" spans="1:18" s="99" customFormat="1" ht="18.75">
      <c r="A48" s="23"/>
      <c r="B48" s="24"/>
      <c r="C48" s="23"/>
      <c r="D48" s="122"/>
      <c r="E48" s="21"/>
      <c r="F48" s="21"/>
      <c r="G48" s="21"/>
      <c r="H48" s="21"/>
      <c r="I48" s="21"/>
      <c r="J48" s="21"/>
      <c r="K48" s="21"/>
      <c r="L48" s="21"/>
      <c r="M48" s="1"/>
      <c r="N48" s="2"/>
      <c r="O48" s="23"/>
      <c r="Q48" s="101"/>
      <c r="R48" s="101"/>
    </row>
    <row r="49" spans="1:18" s="99" customFormat="1" ht="18.75">
      <c r="A49" s="23"/>
      <c r="B49" s="24"/>
      <c r="C49" s="21"/>
      <c r="D49" s="122"/>
      <c r="E49" s="21"/>
      <c r="F49" s="21"/>
      <c r="G49" s="21"/>
      <c r="H49" s="21"/>
      <c r="I49" s="21"/>
      <c r="J49" s="21"/>
      <c r="K49" s="21"/>
      <c r="L49" s="21"/>
      <c r="M49" s="1"/>
      <c r="N49" s="2"/>
      <c r="O49" s="23"/>
      <c r="Q49" s="101"/>
      <c r="R49" s="101"/>
    </row>
    <row r="50" spans="1:18" s="99" customFormat="1" ht="18.75">
      <c r="A50" s="23"/>
      <c r="B50" s="24"/>
      <c r="C50" s="21"/>
      <c r="D50" s="122"/>
      <c r="E50" s="21"/>
      <c r="F50" s="21"/>
      <c r="G50" s="21"/>
      <c r="H50" s="21"/>
      <c r="I50" s="21"/>
      <c r="J50" s="21"/>
      <c r="K50" s="21"/>
      <c r="L50" s="21"/>
      <c r="M50" s="1"/>
      <c r="N50" s="2"/>
      <c r="O50" s="23"/>
      <c r="Q50" s="101"/>
      <c r="R50" s="101"/>
    </row>
    <row r="51" spans="1:18" s="99" customFormat="1" ht="18.75">
      <c r="A51" s="23"/>
      <c r="B51" s="24"/>
      <c r="C51" s="21"/>
      <c r="D51" s="122"/>
      <c r="E51" s="21"/>
      <c r="F51" s="21"/>
      <c r="G51" s="21"/>
      <c r="H51" s="21"/>
      <c r="I51" s="21"/>
      <c r="J51" s="21"/>
      <c r="K51" s="21"/>
      <c r="L51" s="21"/>
      <c r="M51" s="1"/>
      <c r="N51" s="2"/>
      <c r="O51" s="23"/>
      <c r="Q51" s="101"/>
      <c r="R51" s="101"/>
    </row>
    <row r="52" spans="1:18" s="99" customFormat="1" ht="18.75">
      <c r="A52" s="23"/>
      <c r="B52" s="24"/>
      <c r="C52" s="21"/>
      <c r="D52" s="122"/>
      <c r="E52" s="21"/>
      <c r="F52" s="21"/>
      <c r="G52" s="21"/>
      <c r="H52" s="21"/>
      <c r="I52" s="21"/>
      <c r="J52" s="21"/>
      <c r="K52" s="21"/>
      <c r="L52" s="21"/>
      <c r="M52" s="1"/>
      <c r="N52" s="2"/>
      <c r="O52" s="23"/>
      <c r="Q52" s="101"/>
      <c r="R52" s="101"/>
    </row>
    <row r="53" spans="1:18" s="99" customFormat="1" ht="18.75">
      <c r="A53" s="23"/>
      <c r="B53" s="24"/>
      <c r="C53" s="21"/>
      <c r="D53" s="122"/>
      <c r="E53" s="21"/>
      <c r="F53" s="21"/>
      <c r="G53" s="21"/>
      <c r="H53" s="21"/>
      <c r="I53" s="21"/>
      <c r="J53" s="21"/>
      <c r="K53" s="21"/>
      <c r="L53" s="21"/>
      <c r="M53" s="1"/>
      <c r="N53" s="2"/>
      <c r="O53" s="23"/>
      <c r="Q53" s="101"/>
      <c r="R53" s="101"/>
    </row>
    <row r="54" spans="1:18" s="99" customFormat="1" ht="18.75">
      <c r="A54" s="23"/>
      <c r="B54" s="24"/>
      <c r="C54" s="21"/>
      <c r="D54" s="122"/>
      <c r="E54" s="21"/>
      <c r="F54" s="21"/>
      <c r="G54" s="21"/>
      <c r="H54" s="21"/>
      <c r="I54" s="21"/>
      <c r="J54" s="21"/>
      <c r="K54" s="21"/>
      <c r="L54" s="21"/>
      <c r="M54" s="1"/>
      <c r="N54" s="2"/>
      <c r="O54" s="23"/>
      <c r="Q54" s="101"/>
      <c r="R54" s="101"/>
    </row>
    <row r="55" spans="1:18" s="99" customFormat="1" ht="18.75">
      <c r="A55" s="23"/>
      <c r="B55" s="24"/>
      <c r="C55" s="21"/>
      <c r="D55" s="122"/>
      <c r="E55" s="21"/>
      <c r="F55" s="21"/>
      <c r="G55" s="21"/>
      <c r="H55" s="21"/>
      <c r="I55" s="21"/>
      <c r="J55" s="21"/>
      <c r="K55" s="21"/>
      <c r="L55" s="21"/>
      <c r="M55" s="1"/>
      <c r="N55" s="2"/>
      <c r="O55" s="23"/>
      <c r="Q55" s="101"/>
      <c r="R55" s="101"/>
    </row>
    <row r="56" spans="1:18" s="99" customFormat="1" ht="18.75">
      <c r="A56" s="23"/>
      <c r="B56" s="24"/>
      <c r="C56" s="21"/>
      <c r="D56" s="122"/>
      <c r="E56" s="21"/>
      <c r="F56" s="21"/>
      <c r="G56" s="21"/>
      <c r="H56" s="21"/>
      <c r="I56" s="21"/>
      <c r="J56" s="21"/>
      <c r="K56" s="21"/>
      <c r="L56" s="21"/>
      <c r="M56" s="1"/>
      <c r="N56" s="2"/>
      <c r="O56" s="23"/>
      <c r="Q56" s="101"/>
      <c r="R56" s="101"/>
    </row>
    <row r="57" spans="1:18" s="99" customFormat="1" ht="18.75">
      <c r="A57" s="23"/>
      <c r="B57" s="24"/>
      <c r="C57" s="21"/>
      <c r="D57" s="122"/>
      <c r="E57" s="21"/>
      <c r="F57" s="21"/>
      <c r="G57" s="21"/>
      <c r="H57" s="21"/>
      <c r="I57" s="21"/>
      <c r="J57" s="21"/>
      <c r="K57" s="21"/>
      <c r="L57" s="21"/>
      <c r="M57" s="1"/>
      <c r="N57" s="2"/>
      <c r="O57" s="23"/>
      <c r="Q57" s="101"/>
      <c r="R57" s="101"/>
    </row>
    <row r="58" spans="1:18" s="99" customFormat="1" ht="18.75">
      <c r="A58" s="23"/>
      <c r="B58" s="24"/>
      <c r="C58" s="21"/>
      <c r="D58" s="122"/>
      <c r="E58" s="21"/>
      <c r="F58" s="21"/>
      <c r="G58" s="21"/>
      <c r="H58" s="21"/>
      <c r="I58" s="21"/>
      <c r="J58" s="21"/>
      <c r="K58" s="21"/>
      <c r="L58" s="21"/>
      <c r="M58" s="1"/>
      <c r="N58" s="2"/>
      <c r="O58" s="23"/>
      <c r="Q58" s="101"/>
      <c r="R58" s="101"/>
    </row>
    <row r="59" spans="1:18" s="99" customFormat="1" ht="18.75">
      <c r="A59" s="23"/>
      <c r="B59" s="24"/>
      <c r="C59" s="21"/>
      <c r="D59" s="122"/>
      <c r="E59" s="21"/>
      <c r="F59" s="21"/>
      <c r="G59" s="21"/>
      <c r="H59" s="21"/>
      <c r="I59" s="21"/>
      <c r="J59" s="21"/>
      <c r="K59" s="21"/>
      <c r="L59" s="21"/>
      <c r="M59" s="1"/>
      <c r="N59" s="2"/>
      <c r="O59" s="23"/>
      <c r="P59"/>
      <c r="Q59" s="101"/>
      <c r="R59" s="101"/>
    </row>
    <row r="60" spans="1:15" ht="18.75">
      <c r="A60" s="23"/>
      <c r="B60" s="24"/>
      <c r="C60" s="21"/>
      <c r="D60" s="122"/>
      <c r="E60" s="21"/>
      <c r="F60" s="21"/>
      <c r="G60" s="21"/>
      <c r="H60" s="21"/>
      <c r="I60" s="21"/>
      <c r="J60" s="21"/>
      <c r="K60" s="21"/>
      <c r="L60" s="21"/>
      <c r="M60" s="1"/>
      <c r="N60" s="2"/>
      <c r="O60" s="23"/>
    </row>
    <row r="61" spans="1:15" ht="18.75">
      <c r="A61" s="23"/>
      <c r="B61" s="24"/>
      <c r="C61" s="21"/>
      <c r="D61" s="122"/>
      <c r="E61" s="21"/>
      <c r="F61" s="21"/>
      <c r="G61" s="21"/>
      <c r="H61" s="21"/>
      <c r="I61" s="21"/>
      <c r="J61" s="21"/>
      <c r="K61" s="21"/>
      <c r="L61" s="21"/>
      <c r="M61" s="1"/>
      <c r="N61" s="2"/>
      <c r="O61" s="23"/>
    </row>
    <row r="62" spans="1:16" ht="18.75">
      <c r="A62" s="23"/>
      <c r="B62" s="24"/>
      <c r="C62" s="21"/>
      <c r="D62" s="122"/>
      <c r="E62" s="21"/>
      <c r="F62" s="21"/>
      <c r="G62" s="21"/>
      <c r="H62" s="21"/>
      <c r="I62" s="21"/>
      <c r="J62" s="21"/>
      <c r="K62" s="21"/>
      <c r="L62" s="21"/>
      <c r="M62" s="1"/>
      <c r="N62" s="2"/>
      <c r="O62" s="23"/>
      <c r="P62" s="99"/>
    </row>
    <row r="63" spans="1:18" s="99" customFormat="1" ht="18.75">
      <c r="A63" s="23"/>
      <c r="B63" s="24"/>
      <c r="C63" s="21"/>
      <c r="D63" s="122"/>
      <c r="E63" s="21"/>
      <c r="F63" s="21"/>
      <c r="G63" s="21"/>
      <c r="H63" s="21"/>
      <c r="I63" s="21"/>
      <c r="J63" s="21"/>
      <c r="K63" s="21"/>
      <c r="L63" s="21"/>
      <c r="M63" s="1"/>
      <c r="N63" s="2"/>
      <c r="O63" s="23"/>
      <c r="P63" s="23"/>
      <c r="Q63" s="101"/>
      <c r="R63" s="101"/>
    </row>
    <row r="64" spans="1:18" s="24" customFormat="1" ht="18.75">
      <c r="A64" s="23"/>
      <c r="C64" s="21"/>
      <c r="D64" s="122"/>
      <c r="E64" s="21"/>
      <c r="F64" s="21"/>
      <c r="G64" s="21"/>
      <c r="H64" s="21"/>
      <c r="I64" s="21"/>
      <c r="J64" s="21"/>
      <c r="K64" s="21"/>
      <c r="L64" s="21"/>
      <c r="M64" s="1"/>
      <c r="N64" s="2"/>
      <c r="O64" s="23"/>
      <c r="P64" s="21"/>
      <c r="Q64" s="21"/>
      <c r="R64" s="21"/>
    </row>
    <row r="65" spans="1:17" s="24" customFormat="1" ht="18.75">
      <c r="A65" s="23"/>
      <c r="C65" s="21"/>
      <c r="D65" s="122"/>
      <c r="E65" s="21"/>
      <c r="F65" s="21"/>
      <c r="G65" s="21"/>
      <c r="H65" s="21"/>
      <c r="I65" s="21"/>
      <c r="J65" s="21"/>
      <c r="K65" s="21"/>
      <c r="L65" s="21"/>
      <c r="M65" s="1"/>
      <c r="N65" s="2"/>
      <c r="O65" s="23"/>
      <c r="P65" s="21"/>
      <c r="Q65" s="21"/>
    </row>
    <row r="66" spans="1:17" s="24" customFormat="1" ht="18.75">
      <c r="A66" s="23"/>
      <c r="C66" s="21"/>
      <c r="D66" s="122"/>
      <c r="E66" s="21"/>
      <c r="F66" s="21"/>
      <c r="G66" s="21"/>
      <c r="H66" s="21"/>
      <c r="I66" s="21"/>
      <c r="J66" s="21"/>
      <c r="K66" s="21"/>
      <c r="L66" s="21"/>
      <c r="M66" s="1"/>
      <c r="N66" s="2"/>
      <c r="O66" s="23"/>
      <c r="P66" s="21"/>
      <c r="Q66" s="21"/>
    </row>
    <row r="67" spans="1:17" s="24" customFormat="1" ht="18.75">
      <c r="A67" s="23"/>
      <c r="C67" s="21"/>
      <c r="D67" s="122"/>
      <c r="E67" s="21"/>
      <c r="F67" s="21"/>
      <c r="G67" s="21"/>
      <c r="H67" s="21"/>
      <c r="I67" s="21"/>
      <c r="J67" s="21"/>
      <c r="K67" s="21"/>
      <c r="L67" s="21"/>
      <c r="M67" s="1"/>
      <c r="N67" s="2"/>
      <c r="O67" s="23"/>
      <c r="P67" s="21"/>
      <c r="Q67" s="21"/>
    </row>
    <row r="68" spans="1:17" s="24" customFormat="1" ht="18.75">
      <c r="A68" s="23"/>
      <c r="C68" s="21"/>
      <c r="D68" s="122"/>
      <c r="E68" s="21"/>
      <c r="F68" s="21"/>
      <c r="G68" s="21"/>
      <c r="H68" s="21"/>
      <c r="I68" s="21"/>
      <c r="J68" s="21"/>
      <c r="K68" s="21"/>
      <c r="L68" s="21"/>
      <c r="M68" s="1"/>
      <c r="N68" s="2"/>
      <c r="O68" s="23"/>
      <c r="P68" s="23"/>
      <c r="Q68" s="21"/>
    </row>
    <row r="69" spans="1:18" s="24" customFormat="1" ht="18.75">
      <c r="A69" s="23"/>
      <c r="C69" s="21"/>
      <c r="D69" s="122"/>
      <c r="E69" s="21"/>
      <c r="F69" s="21"/>
      <c r="G69" s="21"/>
      <c r="H69" s="21"/>
      <c r="I69" s="21"/>
      <c r="J69" s="21"/>
      <c r="K69" s="21"/>
      <c r="L69" s="21"/>
      <c r="M69" s="1"/>
      <c r="N69" s="2"/>
      <c r="O69" s="23"/>
      <c r="P69" s="23"/>
      <c r="Q69" s="21"/>
      <c r="R69" s="21"/>
    </row>
    <row r="70" spans="1:18" s="24" customFormat="1" ht="18.75">
      <c r="A70" s="23"/>
      <c r="C70" s="21"/>
      <c r="D70" s="122"/>
      <c r="E70" s="21"/>
      <c r="F70" s="21"/>
      <c r="G70" s="21"/>
      <c r="H70" s="21"/>
      <c r="I70" s="21"/>
      <c r="J70" s="21"/>
      <c r="K70" s="21"/>
      <c r="L70" s="21"/>
      <c r="M70" s="1"/>
      <c r="N70" s="2"/>
      <c r="O70" s="23"/>
      <c r="P70" s="23"/>
      <c r="Q70" s="21"/>
      <c r="R70" s="21"/>
    </row>
    <row r="71" spans="1:18" s="24" customFormat="1" ht="18.75">
      <c r="A71" s="23"/>
      <c r="C71" s="21"/>
      <c r="D71" s="122"/>
      <c r="E71" s="21"/>
      <c r="F71" s="21"/>
      <c r="G71" s="21"/>
      <c r="H71" s="21"/>
      <c r="I71" s="21"/>
      <c r="J71" s="21"/>
      <c r="K71" s="21"/>
      <c r="L71" s="21"/>
      <c r="M71" s="1"/>
      <c r="N71" s="2"/>
      <c r="O71" s="23"/>
      <c r="P71" s="23"/>
      <c r="Q71" s="21"/>
      <c r="R71" s="21"/>
    </row>
    <row r="72" spans="1:18" s="24" customFormat="1" ht="18.75">
      <c r="A72" s="23"/>
      <c r="C72" s="21"/>
      <c r="D72" s="122"/>
      <c r="E72" s="21"/>
      <c r="F72" s="21"/>
      <c r="G72" s="21"/>
      <c r="H72" s="21"/>
      <c r="I72" s="21"/>
      <c r="J72" s="21"/>
      <c r="K72" s="21"/>
      <c r="L72" s="21"/>
      <c r="M72" s="1"/>
      <c r="N72" s="2"/>
      <c r="O72" s="23"/>
      <c r="P72" s="23"/>
      <c r="Q72" s="21"/>
      <c r="R72" s="21"/>
    </row>
    <row r="73" spans="1:18" s="24" customFormat="1" ht="18.75">
      <c r="A73" s="23"/>
      <c r="C73" s="21"/>
      <c r="D73" s="122"/>
      <c r="E73" s="21"/>
      <c r="F73" s="21"/>
      <c r="G73" s="21"/>
      <c r="H73" s="21"/>
      <c r="I73" s="21"/>
      <c r="J73" s="21"/>
      <c r="K73" s="21"/>
      <c r="L73" s="21"/>
      <c r="M73" s="1"/>
      <c r="N73" s="2"/>
      <c r="O73" s="23"/>
      <c r="P73" s="23"/>
      <c r="Q73" s="21"/>
      <c r="R73" s="21"/>
    </row>
    <row r="74" spans="1:18" s="24" customFormat="1" ht="18.75">
      <c r="A74" s="23"/>
      <c r="C74" s="21"/>
      <c r="D74" s="122"/>
      <c r="E74" s="21"/>
      <c r="F74" s="21"/>
      <c r="G74" s="21"/>
      <c r="H74" s="21"/>
      <c r="I74" s="21"/>
      <c r="J74" s="21"/>
      <c r="K74" s="21"/>
      <c r="L74" s="21"/>
      <c r="M74" s="1"/>
      <c r="N74" s="2"/>
      <c r="O74" s="23"/>
      <c r="P74" s="23"/>
      <c r="Q74" s="21"/>
      <c r="R74" s="21"/>
    </row>
    <row r="75" spans="1:18" s="26" customFormat="1" ht="18.75">
      <c r="A75" s="23"/>
      <c r="B75" s="24"/>
      <c r="C75" s="21"/>
      <c r="D75" s="122"/>
      <c r="E75" s="21"/>
      <c r="F75" s="21"/>
      <c r="G75" s="21"/>
      <c r="H75" s="21"/>
      <c r="I75" s="21"/>
      <c r="J75" s="21"/>
      <c r="K75" s="21"/>
      <c r="L75" s="21"/>
      <c r="M75" s="1"/>
      <c r="N75" s="2"/>
      <c r="O75" s="23"/>
      <c r="P75" s="23"/>
      <c r="Q75" s="23"/>
      <c r="R75" s="23"/>
    </row>
    <row r="76" spans="1:18" s="26" customFormat="1" ht="18.75">
      <c r="A76" s="23"/>
      <c r="B76" s="24"/>
      <c r="C76" s="21"/>
      <c r="D76" s="122"/>
      <c r="E76" s="21"/>
      <c r="F76" s="21"/>
      <c r="G76" s="21"/>
      <c r="H76" s="21"/>
      <c r="I76" s="21"/>
      <c r="J76" s="21"/>
      <c r="K76" s="21"/>
      <c r="L76" s="21"/>
      <c r="M76" s="1"/>
      <c r="N76" s="2"/>
      <c r="O76" s="23"/>
      <c r="P76" s="23"/>
      <c r="Q76" s="23"/>
      <c r="R76" s="23"/>
    </row>
    <row r="77" spans="1:18" s="26" customFormat="1" ht="18.75">
      <c r="A77" s="23"/>
      <c r="B77" s="24"/>
      <c r="C77" s="21"/>
      <c r="D77" s="122"/>
      <c r="E77" s="21"/>
      <c r="F77" s="21"/>
      <c r="G77" s="21"/>
      <c r="H77" s="21"/>
      <c r="I77" s="21"/>
      <c r="J77" s="21"/>
      <c r="K77" s="21"/>
      <c r="L77" s="21"/>
      <c r="M77" s="1"/>
      <c r="N77" s="2"/>
      <c r="O77" s="23"/>
      <c r="P77" s="23"/>
      <c r="Q77" s="23"/>
      <c r="R77" s="23"/>
    </row>
    <row r="78" spans="1:18" s="24" customFormat="1" ht="18.75">
      <c r="A78" s="23"/>
      <c r="C78" s="21"/>
      <c r="D78" s="122"/>
      <c r="E78" s="21"/>
      <c r="F78" s="21"/>
      <c r="G78" s="21"/>
      <c r="H78" s="21"/>
      <c r="I78" s="21"/>
      <c r="J78" s="21"/>
      <c r="K78" s="21"/>
      <c r="L78" s="21"/>
      <c r="M78" s="1"/>
      <c r="N78" s="2"/>
      <c r="O78" s="23"/>
      <c r="P78" s="23"/>
      <c r="Q78" s="21"/>
      <c r="R78" s="21"/>
    </row>
    <row r="79" spans="1:18" s="26" customFormat="1" ht="18.75">
      <c r="A79" s="23"/>
      <c r="B79" s="24"/>
      <c r="C79" s="21"/>
      <c r="D79" s="122"/>
      <c r="E79" s="21"/>
      <c r="F79" s="21"/>
      <c r="G79" s="21"/>
      <c r="H79" s="21"/>
      <c r="I79" s="21"/>
      <c r="J79" s="21"/>
      <c r="K79" s="21"/>
      <c r="L79" s="21"/>
      <c r="M79" s="1"/>
      <c r="N79" s="2"/>
      <c r="O79" s="23"/>
      <c r="P79" s="23"/>
      <c r="Q79" s="23"/>
      <c r="R79" s="23"/>
    </row>
    <row r="80" spans="1:18" s="24" customFormat="1" ht="18.75">
      <c r="A80" s="23"/>
      <c r="C80" s="21"/>
      <c r="D80" s="122"/>
      <c r="E80" s="21"/>
      <c r="F80" s="21"/>
      <c r="G80" s="21"/>
      <c r="H80" s="21"/>
      <c r="I80" s="21"/>
      <c r="J80" s="21"/>
      <c r="K80" s="21"/>
      <c r="L80" s="21"/>
      <c r="M80" s="1"/>
      <c r="N80" s="2"/>
      <c r="O80" s="23"/>
      <c r="P80" s="23"/>
      <c r="Q80" s="21"/>
      <c r="R80" s="21"/>
    </row>
    <row r="81" spans="1:18" s="24" customFormat="1" ht="18.75">
      <c r="A81" s="23"/>
      <c r="C81" s="21"/>
      <c r="D81" s="122"/>
      <c r="E81" s="21"/>
      <c r="F81" s="21"/>
      <c r="G81" s="21"/>
      <c r="H81" s="21"/>
      <c r="I81" s="21"/>
      <c r="J81" s="21"/>
      <c r="K81" s="21"/>
      <c r="L81" s="21"/>
      <c r="M81" s="1"/>
      <c r="N81" s="2"/>
      <c r="O81" s="17"/>
      <c r="P81" s="23"/>
      <c r="Q81" s="21"/>
      <c r="R81" s="21"/>
    </row>
    <row r="82" spans="1:18" s="24" customFormat="1" ht="18.75">
      <c r="A82" s="23"/>
      <c r="C82" s="21"/>
      <c r="D82" s="122"/>
      <c r="E82" s="21"/>
      <c r="F82" s="21"/>
      <c r="G82" s="21"/>
      <c r="H82" s="21"/>
      <c r="I82" s="21"/>
      <c r="J82" s="21"/>
      <c r="K82" s="21"/>
      <c r="L82" s="21"/>
      <c r="M82" s="1"/>
      <c r="N82" s="2"/>
      <c r="O82" s="17"/>
      <c r="P82" s="23"/>
      <c r="Q82" s="21"/>
      <c r="R82" s="21"/>
    </row>
    <row r="83" spans="1:18" s="24" customFormat="1" ht="18.75">
      <c r="A83" s="23"/>
      <c r="C83" s="21"/>
      <c r="D83" s="122"/>
      <c r="E83" s="21"/>
      <c r="F83" s="21"/>
      <c r="G83" s="21"/>
      <c r="H83" s="21"/>
      <c r="I83" s="21"/>
      <c r="J83" s="21"/>
      <c r="K83" s="21"/>
      <c r="L83" s="21"/>
      <c r="M83" s="1"/>
      <c r="N83" s="2"/>
      <c r="O83" s="17"/>
      <c r="P83" s="23"/>
      <c r="Q83" s="21"/>
      <c r="R83" s="21"/>
    </row>
    <row r="84" spans="1:18" s="24" customFormat="1" ht="18.75">
      <c r="A84" s="23"/>
      <c r="C84" s="21"/>
      <c r="D84" s="122"/>
      <c r="E84" s="21"/>
      <c r="F84" s="21"/>
      <c r="G84" s="21"/>
      <c r="H84" s="21"/>
      <c r="I84" s="21"/>
      <c r="J84" s="21"/>
      <c r="K84" s="21"/>
      <c r="L84" s="21"/>
      <c r="M84" s="1"/>
      <c r="N84" s="2"/>
      <c r="O84" s="17"/>
      <c r="P84" s="23"/>
      <c r="Q84" s="21"/>
      <c r="R84" s="21"/>
    </row>
    <row r="85" spans="1:18" s="24" customFormat="1" ht="18.75">
      <c r="A85" s="23"/>
      <c r="C85" s="21"/>
      <c r="D85" s="122"/>
      <c r="E85" s="21"/>
      <c r="F85" s="21"/>
      <c r="G85" s="21"/>
      <c r="H85" s="21"/>
      <c r="I85" s="21"/>
      <c r="J85" s="21"/>
      <c r="K85" s="21"/>
      <c r="L85" s="21"/>
      <c r="M85" s="1"/>
      <c r="N85" s="2"/>
      <c r="O85" s="17"/>
      <c r="P85" s="23"/>
      <c r="Q85" s="21"/>
      <c r="R85" s="21"/>
    </row>
    <row r="86" spans="1:18" s="24" customFormat="1" ht="18.75">
      <c r="A86" s="23"/>
      <c r="C86" s="21"/>
      <c r="D86" s="122"/>
      <c r="E86" s="21"/>
      <c r="F86" s="21"/>
      <c r="G86" s="21"/>
      <c r="H86" s="21"/>
      <c r="I86" s="21"/>
      <c r="J86" s="21"/>
      <c r="K86" s="21"/>
      <c r="L86" s="21"/>
      <c r="M86" s="1"/>
      <c r="N86" s="2"/>
      <c r="O86" s="17"/>
      <c r="P86" s="17"/>
      <c r="Q86" s="21"/>
      <c r="R86" s="21"/>
    </row>
    <row r="87" spans="1:14" ht="18.75">
      <c r="A87" s="23"/>
      <c r="B87" s="24"/>
      <c r="C87" s="21"/>
      <c r="D87" s="122"/>
      <c r="E87" s="21"/>
      <c r="F87" s="21"/>
      <c r="G87" s="21"/>
      <c r="H87" s="21"/>
      <c r="I87" s="21"/>
      <c r="J87" s="21"/>
      <c r="K87" s="21"/>
      <c r="L87" s="21"/>
      <c r="M87" s="1"/>
      <c r="N87" s="2"/>
    </row>
    <row r="88" spans="2:13" ht="18.75">
      <c r="B88" s="24"/>
      <c r="C88" s="21"/>
      <c r="D88" s="122"/>
      <c r="E88" s="21"/>
      <c r="F88" s="21"/>
      <c r="G88" s="21"/>
      <c r="H88" s="21"/>
      <c r="I88" s="21"/>
      <c r="J88" s="21"/>
      <c r="K88" s="21"/>
      <c r="L88" s="21"/>
      <c r="M88" s="1"/>
    </row>
    <row r="89" spans="2:13" ht="18.75">
      <c r="B89" s="24"/>
      <c r="C89" s="21"/>
      <c r="D89" s="122"/>
      <c r="E89" s="21"/>
      <c r="F89" s="21"/>
      <c r="G89" s="21"/>
      <c r="H89" s="21"/>
      <c r="I89" s="21"/>
      <c r="J89" s="21"/>
      <c r="K89" s="21"/>
      <c r="L89" s="21"/>
      <c r="M89" s="1"/>
    </row>
    <row r="90" spans="2:12" ht="18.75">
      <c r="B90" s="24"/>
      <c r="C90" s="21"/>
      <c r="D90" s="122"/>
      <c r="E90" s="21"/>
      <c r="F90" s="21"/>
      <c r="G90" s="21"/>
      <c r="H90" s="21"/>
      <c r="I90" s="21"/>
      <c r="J90" s="21"/>
      <c r="K90" s="21"/>
      <c r="L90" s="21"/>
    </row>
    <row r="91" spans="2:12" ht="18.75">
      <c r="B91" s="24"/>
      <c r="C91" s="21"/>
      <c r="D91" s="122"/>
      <c r="E91" s="21"/>
      <c r="F91" s="21"/>
      <c r="G91" s="21"/>
      <c r="H91" s="21"/>
      <c r="I91" s="21"/>
      <c r="J91" s="21"/>
      <c r="K91" s="21"/>
      <c r="L91" s="21"/>
    </row>
    <row r="92" spans="2:12" ht="18.75">
      <c r="B92" s="24"/>
      <c r="C92" s="21"/>
      <c r="D92" s="122"/>
      <c r="E92" s="21"/>
      <c r="F92" s="21"/>
      <c r="G92" s="21"/>
      <c r="H92" s="21"/>
      <c r="I92" s="21"/>
      <c r="J92" s="21"/>
      <c r="K92" s="21"/>
      <c r="L92" s="21"/>
    </row>
    <row r="93" spans="2:4" ht="18.75">
      <c r="B93" s="24"/>
      <c r="C93" s="21"/>
      <c r="D93" s="122"/>
    </row>
    <row r="94" spans="2:4" ht="18.75">
      <c r="B94" s="24"/>
      <c r="C94" s="21"/>
      <c r="D94" s="122"/>
    </row>
    <row r="95" spans="2:4" ht="18.75">
      <c r="B95" s="24"/>
      <c r="C95" s="21"/>
      <c r="D95" s="122"/>
    </row>
    <row r="96" spans="2:4" ht="18.75">
      <c r="B96" s="24"/>
      <c r="C96" s="21"/>
      <c r="D96" s="122"/>
    </row>
  </sheetData>
  <sheetProtection/>
  <mergeCells count="2">
    <mergeCell ref="A1:A3"/>
    <mergeCell ref="O1:O3"/>
  </mergeCells>
  <conditionalFormatting sqref="H4:I10 E11:I12 H13:I18 E4:G18 E20:I21 E20:G44 H22:I44 G14:I15 E24:I25 E27:I29 J34:J35 E31:I35">
    <cfRule type="cellIs" priority="1016" dxfId="0" operator="greaterThan" stopIfTrue="1">
      <formula>199</formula>
    </cfRule>
  </conditionalFormatting>
  <conditionalFormatting sqref="H8:I18 E20:I21 E20:G44 H22:I42 E4:G18 E24:I25 E27:I29 J34:J35 E31:I35">
    <cfRule type="cellIs" priority="1015" dxfId="9" operator="greaterThan" stopIfTrue="1">
      <formula>199</formula>
    </cfRule>
  </conditionalFormatting>
  <conditionalFormatting sqref="H4:I10 E11:I12 H13:I18 E4:G18 E20:I21 E20:G44 H22:I44">
    <cfRule type="cellIs" priority="1013" dxfId="0" operator="greaterThan" stopIfTrue="1">
      <formula>199</formula>
    </cfRule>
    <cfRule type="cellIs" priority="1014" dxfId="0" operator="greaterThan" stopIfTrue="1">
      <formula>199</formula>
    </cfRule>
  </conditionalFormatting>
  <conditionalFormatting sqref="H4:I10 E11:I12 H13:I18 E20:I21 E20:G44 H22:I44 E4:G18 E24:I25 E27:I29 J34:J35 E31:I35">
    <cfRule type="cellIs" priority="1010" dxfId="2" operator="greaterThan" stopIfTrue="1">
      <formula>199</formula>
    </cfRule>
    <cfRule type="cellIs" priority="1011" dxfId="0" operator="greaterThan" stopIfTrue="1">
      <formula>199</formula>
    </cfRule>
    <cfRule type="cellIs" priority="1012" dxfId="0" operator="greaterThan" stopIfTrue="1">
      <formula>199</formula>
    </cfRule>
  </conditionalFormatting>
  <conditionalFormatting sqref="H4:I10 L11:L12 E11:I12 H13:I18 L20:L21 D20:I21 H22:I44 E20:G44 K8:K18 D24:I25 D27:I29 D20:D43 D4:G18 J34:J35 E31:I35 K20:K42">
    <cfRule type="cellIs" priority="1007" dxfId="2" operator="greaterThan" stopIfTrue="1">
      <formula>199</formula>
    </cfRule>
    <cfRule type="cellIs" priority="1008" dxfId="0" operator="greaterThan" stopIfTrue="1">
      <formula>199</formula>
    </cfRule>
    <cfRule type="cellIs" priority="1009" dxfId="2" operator="greaterThan" stopIfTrue="1">
      <formula>199</formula>
    </cfRule>
  </conditionalFormatting>
  <conditionalFormatting sqref="E4:G6 H8:I10 E11:I12 H13:I18 E8:G18 E20:I21 E20:G42 H22:I42 E14:I15 E24:I25 E27:I29 J34:J35 E31:I35">
    <cfRule type="cellIs" priority="143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V11" sqref="V11"/>
    </sheetView>
  </sheetViews>
  <sheetFormatPr defaultColWidth="11.421875" defaultRowHeight="12.75"/>
  <cols>
    <col min="1" max="1" width="3.421875" style="17" bestFit="1" customWidth="1"/>
    <col min="2" max="2" width="19.57421875" style="18" bestFit="1" customWidth="1"/>
    <col min="3" max="3" width="13.421875" style="19" bestFit="1" customWidth="1"/>
    <col min="4" max="4" width="6.7109375" style="19" bestFit="1" customWidth="1"/>
    <col min="5" max="8" width="5.140625" style="19" bestFit="1" customWidth="1"/>
    <col min="9" max="9" width="7.57421875" style="19" bestFit="1" customWidth="1"/>
    <col min="10" max="10" width="7.8515625" style="19" bestFit="1" customWidth="1"/>
    <col min="11" max="11" width="11.421875" style="19" customWidth="1"/>
    <col min="12" max="12" width="6.421875" style="63" bestFit="1" customWidth="1"/>
    <col min="13" max="13" width="8.28125" style="60" bestFit="1" customWidth="1"/>
    <col min="14" max="14" width="4.14062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70" t="s">
        <v>4</v>
      </c>
      <c r="L1" s="63"/>
      <c r="M1" s="60"/>
      <c r="N1" s="171" t="s">
        <v>26</v>
      </c>
      <c r="P1" s="8"/>
      <c r="Q1" s="8"/>
    </row>
    <row r="2" spans="1:17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1"/>
      <c r="M2" s="2"/>
      <c r="N2" s="171"/>
      <c r="P2" s="32"/>
      <c r="Q2" s="32"/>
    </row>
    <row r="3" spans="1:16" s="37" customFormat="1" ht="15.75">
      <c r="A3" s="8">
        <v>1</v>
      </c>
      <c r="B3" s="39" t="s">
        <v>18</v>
      </c>
      <c r="C3" s="33">
        <v>42708</v>
      </c>
      <c r="D3" s="159">
        <v>22</v>
      </c>
      <c r="E3" s="32">
        <v>136</v>
      </c>
      <c r="F3" s="32">
        <v>202</v>
      </c>
      <c r="G3" s="32">
        <v>159</v>
      </c>
      <c r="H3" s="32">
        <v>138</v>
      </c>
      <c r="I3" s="32">
        <f>+E3+F3+G3+H3</f>
        <v>635</v>
      </c>
      <c r="J3" s="32">
        <v>4</v>
      </c>
      <c r="K3" s="34">
        <f>+I3/J3</f>
        <v>158.75</v>
      </c>
      <c r="L3"/>
      <c r="M3"/>
      <c r="O3" s="32"/>
      <c r="P3" s="32"/>
    </row>
    <row r="4" spans="1:16" s="37" customFormat="1" ht="18">
      <c r="A4" s="17"/>
      <c r="B4" s="37" t="s">
        <v>67</v>
      </c>
      <c r="C4" s="19"/>
      <c r="D4" s="159">
        <v>11</v>
      </c>
      <c r="E4" s="32">
        <v>201</v>
      </c>
      <c r="F4" s="32">
        <v>158</v>
      </c>
      <c r="G4" s="32">
        <v>160</v>
      </c>
      <c r="H4" s="32">
        <v>148</v>
      </c>
      <c r="I4" s="32">
        <f>+E4+F4+G4+H4</f>
        <v>667</v>
      </c>
      <c r="J4" s="32">
        <v>4</v>
      </c>
      <c r="K4" s="34">
        <f>+I4/J4</f>
        <v>166.75</v>
      </c>
      <c r="L4" s="142">
        <f>+I4+I3</f>
        <v>1302</v>
      </c>
      <c r="M4" s="143">
        <f>+L4/8</f>
        <v>162.75</v>
      </c>
      <c r="N4" s="23">
        <v>1</v>
      </c>
      <c r="O4" s="32"/>
      <c r="P4" s="32"/>
    </row>
    <row r="5" spans="1:16" s="99" customFormat="1" ht="15.75">
      <c r="A5"/>
      <c r="B5"/>
      <c r="C5"/>
      <c r="D5" s="159"/>
      <c r="E5" s="32"/>
      <c r="F5" s="32"/>
      <c r="G5" s="32"/>
      <c r="H5"/>
      <c r="I5"/>
      <c r="J5"/>
      <c r="K5"/>
      <c r="L5"/>
      <c r="M5"/>
      <c r="O5" s="101"/>
      <c r="P5" s="101"/>
    </row>
    <row r="6" spans="1:15" s="99" customFormat="1" ht="15.75">
      <c r="A6" s="36">
        <v>1</v>
      </c>
      <c r="B6" s="39" t="s">
        <v>18</v>
      </c>
      <c r="C6" s="33">
        <v>42764</v>
      </c>
      <c r="D6" s="159">
        <v>7</v>
      </c>
      <c r="E6" s="32">
        <v>187</v>
      </c>
      <c r="F6" s="32">
        <v>138</v>
      </c>
      <c r="G6" s="32">
        <v>156</v>
      </c>
      <c r="H6" s="32"/>
      <c r="I6" s="32">
        <f>+E6+F6+G6</f>
        <v>481</v>
      </c>
      <c r="J6" s="32">
        <v>3</v>
      </c>
      <c r="K6" s="34">
        <f>+I6/J6</f>
        <v>160.33333333333334</v>
      </c>
      <c r="L6"/>
      <c r="M6"/>
      <c r="N6" s="101"/>
      <c r="O6" s="101"/>
    </row>
    <row r="7" spans="1:15" s="24" customFormat="1" ht="18">
      <c r="A7" s="36"/>
      <c r="B7" s="37" t="s">
        <v>119</v>
      </c>
      <c r="C7" s="33"/>
      <c r="D7" s="159">
        <v>24</v>
      </c>
      <c r="E7" s="32">
        <v>148</v>
      </c>
      <c r="F7" s="32">
        <v>120</v>
      </c>
      <c r="G7" s="32">
        <v>136</v>
      </c>
      <c r="H7" s="32"/>
      <c r="I7" s="32">
        <f>+E7++F7+G7</f>
        <v>404</v>
      </c>
      <c r="J7" s="32">
        <v>3</v>
      </c>
      <c r="K7" s="34">
        <f>+I7/J7</f>
        <v>134.66666666666666</v>
      </c>
      <c r="L7"/>
      <c r="M7"/>
      <c r="N7" s="21"/>
      <c r="O7" s="21"/>
    </row>
    <row r="8" spans="1:15" s="24" customFormat="1" ht="18">
      <c r="A8" s="36"/>
      <c r="B8" s="39"/>
      <c r="C8" s="33"/>
      <c r="D8" s="159">
        <v>17</v>
      </c>
      <c r="E8" s="32">
        <v>178</v>
      </c>
      <c r="F8" s="32">
        <v>156</v>
      </c>
      <c r="G8" s="32">
        <v>176</v>
      </c>
      <c r="H8" s="32"/>
      <c r="I8" s="32">
        <f>+E8++F8+G8</f>
        <v>510</v>
      </c>
      <c r="J8" s="32">
        <v>3</v>
      </c>
      <c r="K8" s="34">
        <f>+I8/J8</f>
        <v>170</v>
      </c>
      <c r="L8" s="142">
        <f>+I8+I7+I6</f>
        <v>1395</v>
      </c>
      <c r="M8" s="143">
        <f>+L8/9</f>
        <v>155</v>
      </c>
      <c r="N8" s="21"/>
      <c r="O8" s="21"/>
    </row>
    <row r="9" spans="1:16" s="24" customFormat="1" ht="18">
      <c r="A9"/>
      <c r="B9"/>
      <c r="C9"/>
      <c r="D9"/>
      <c r="E9"/>
      <c r="F9"/>
      <c r="G9"/>
      <c r="H9"/>
      <c r="I9"/>
      <c r="J9"/>
      <c r="K9"/>
      <c r="L9"/>
      <c r="M9"/>
      <c r="N9"/>
      <c r="O9" s="21"/>
      <c r="P9" s="21"/>
    </row>
    <row r="10" spans="1:15" s="24" customFormat="1" ht="19.5">
      <c r="A10" s="36">
        <v>1</v>
      </c>
      <c r="B10" s="39" t="s">
        <v>18</v>
      </c>
      <c r="C10" s="33">
        <v>42785</v>
      </c>
      <c r="D10" s="136"/>
      <c r="E10" s="32">
        <v>123</v>
      </c>
      <c r="F10" s="32">
        <v>162</v>
      </c>
      <c r="G10" s="32">
        <v>181</v>
      </c>
      <c r="H10" s="42"/>
      <c r="I10" s="32">
        <f>+E10+F10+G10</f>
        <v>466</v>
      </c>
      <c r="J10" s="32">
        <v>3</v>
      </c>
      <c r="K10" s="34">
        <f>+I10/J10</f>
        <v>155.33333333333334</v>
      </c>
      <c r="L10"/>
      <c r="M10"/>
      <c r="N10" s="21"/>
      <c r="O10" s="21"/>
    </row>
    <row r="11" spans="1:16" s="24" customFormat="1" ht="19.5">
      <c r="A11" s="36"/>
      <c r="B11" s="39" t="s">
        <v>128</v>
      </c>
      <c r="C11" s="33"/>
      <c r="D11" s="136"/>
      <c r="E11" s="32">
        <v>124</v>
      </c>
      <c r="F11" s="32">
        <v>120</v>
      </c>
      <c r="G11" s="32">
        <v>139</v>
      </c>
      <c r="H11" s="42"/>
      <c r="I11" s="32">
        <f>+E11+F11+G11</f>
        <v>383</v>
      </c>
      <c r="J11" s="32">
        <v>3</v>
      </c>
      <c r="K11" s="34">
        <f>+I11/J11</f>
        <v>127.66666666666667</v>
      </c>
      <c r="L11"/>
      <c r="M11"/>
      <c r="N11"/>
      <c r="O11" s="21"/>
      <c r="P11" s="21"/>
    </row>
    <row r="12" spans="1:16" s="24" customFormat="1" ht="19.5">
      <c r="A12" s="36"/>
      <c r="B12" s="37"/>
      <c r="C12" s="33"/>
      <c r="D12" s="136"/>
      <c r="E12" s="32">
        <v>139</v>
      </c>
      <c r="F12" s="32">
        <v>149</v>
      </c>
      <c r="G12" s="32">
        <v>135</v>
      </c>
      <c r="H12" s="42"/>
      <c r="I12" s="32">
        <f>+E12+F12+G12</f>
        <v>423</v>
      </c>
      <c r="J12" s="32">
        <v>3</v>
      </c>
      <c r="K12" s="34">
        <f>+I12/J12</f>
        <v>141</v>
      </c>
      <c r="L12" s="142">
        <f>+I12+I11+I10</f>
        <v>1272</v>
      </c>
      <c r="M12" s="143">
        <f>+L12/9</f>
        <v>141.33333333333334</v>
      </c>
      <c r="N12"/>
      <c r="O12" s="21"/>
      <c r="P12" s="21"/>
    </row>
    <row r="13" spans="1:16" s="24" customFormat="1" ht="19.5">
      <c r="A13" s="36"/>
      <c r="B13" s="37"/>
      <c r="C13" s="33"/>
      <c r="D13" s="136"/>
      <c r="E13" s="32">
        <v>148</v>
      </c>
      <c r="F13" s="32"/>
      <c r="G13" s="42"/>
      <c r="H13" s="42"/>
      <c r="I13" s="32">
        <f>+E13+F13+G13</f>
        <v>148</v>
      </c>
      <c r="J13" s="32">
        <v>1</v>
      </c>
      <c r="K13" s="34">
        <f>+I13/J13</f>
        <v>148</v>
      </c>
      <c r="L13"/>
      <c r="M13"/>
      <c r="N13"/>
      <c r="O13" s="21"/>
      <c r="P13" s="21"/>
    </row>
    <row r="14" spans="1:16" s="24" customFormat="1" ht="19.5">
      <c r="A14" s="36"/>
      <c r="B14" s="37"/>
      <c r="C14" s="33"/>
      <c r="D14" s="136"/>
      <c r="E14" s="32"/>
      <c r="F14" s="32"/>
      <c r="G14" s="42"/>
      <c r="H14" s="42"/>
      <c r="I14"/>
      <c r="J14" s="32"/>
      <c r="K14" s="34"/>
      <c r="L14" s="142">
        <f>+L12+I13</f>
        <v>1420</v>
      </c>
      <c r="M14" s="143">
        <f>+L14/10</f>
        <v>142</v>
      </c>
      <c r="N14"/>
      <c r="O14" s="21"/>
      <c r="P14" s="21"/>
    </row>
    <row r="15" spans="1:17" s="24" customFormat="1" ht="18">
      <c r="A15"/>
      <c r="B15"/>
      <c r="C15"/>
      <c r="D15" s="35"/>
      <c r="E15" s="32"/>
      <c r="F15" s="32"/>
      <c r="G15" s="32"/>
      <c r="H15" s="32"/>
      <c r="I15" s="32"/>
      <c r="J15"/>
      <c r="K15"/>
      <c r="L15"/>
      <c r="M15"/>
      <c r="N15"/>
      <c r="O15"/>
      <c r="P15" s="21"/>
      <c r="Q15" s="21"/>
    </row>
    <row r="16" spans="1:17" s="24" customFormat="1" ht="18">
      <c r="A16"/>
      <c r="B16"/>
      <c r="C16"/>
      <c r="D16" s="35"/>
      <c r="E16" s="32"/>
      <c r="F16" s="32"/>
      <c r="G16" s="32"/>
      <c r="H16" s="32"/>
      <c r="I16" s="32"/>
      <c r="J16"/>
      <c r="K16"/>
      <c r="L16"/>
      <c r="M16"/>
      <c r="N16"/>
      <c r="O16"/>
      <c r="P16" s="21"/>
      <c r="Q16" s="21"/>
    </row>
    <row r="17" spans="1:17" s="24" customFormat="1" ht="18">
      <c r="A17"/>
      <c r="B17"/>
      <c r="C17"/>
      <c r="D17" s="35"/>
      <c r="E17" s="32"/>
      <c r="F17" s="32"/>
      <c r="G17" s="32"/>
      <c r="H17" s="32"/>
      <c r="I17" s="32"/>
      <c r="J17"/>
      <c r="K17"/>
      <c r="L17"/>
      <c r="M17"/>
      <c r="N17"/>
      <c r="O17"/>
      <c r="P17" s="21"/>
      <c r="Q17" s="21"/>
    </row>
    <row r="18" spans="1:17" s="99" customFormat="1" ht="15">
      <c r="A18"/>
      <c r="B18"/>
      <c r="C18"/>
      <c r="D18" s="35"/>
      <c r="E18" s="32"/>
      <c r="F18" s="32"/>
      <c r="G18" s="32"/>
      <c r="H18" s="32"/>
      <c r="I18" s="32"/>
      <c r="J18"/>
      <c r="K18"/>
      <c r="L18"/>
      <c r="M18"/>
      <c r="N18"/>
      <c r="P18" s="101"/>
      <c r="Q18" s="101"/>
    </row>
    <row r="19" spans="1:17" s="24" customFormat="1" ht="18">
      <c r="A19"/>
      <c r="B19"/>
      <c r="C19"/>
      <c r="D19"/>
      <c r="E19"/>
      <c r="F19"/>
      <c r="G19"/>
      <c r="H19"/>
      <c r="I19"/>
      <c r="J19"/>
      <c r="K19"/>
      <c r="L19" s="16"/>
      <c r="M19" s="25"/>
      <c r="N19"/>
      <c r="O19" s="23"/>
      <c r="P19" s="21"/>
      <c r="Q19" s="21"/>
    </row>
    <row r="20" spans="1:17" s="24" customFormat="1" ht="18">
      <c r="A20" s="16"/>
      <c r="B20" s="99"/>
      <c r="C20" s="100"/>
      <c r="D20" s="101"/>
      <c r="E20" s="101"/>
      <c r="F20" s="101"/>
      <c r="G20" s="101"/>
      <c r="H20" s="101"/>
      <c r="I20" s="101"/>
      <c r="J20" s="101"/>
      <c r="K20" s="104"/>
      <c r="L20" s="1"/>
      <c r="M20" s="2"/>
      <c r="N20" s="16"/>
      <c r="O20" s="23"/>
      <c r="P20" s="21"/>
      <c r="Q20" s="21"/>
    </row>
    <row r="21" spans="1:17" s="24" customFormat="1" ht="18">
      <c r="A21" s="23">
        <f>SUM(A3:A20)</f>
        <v>3</v>
      </c>
      <c r="C21" s="23" t="s">
        <v>4</v>
      </c>
      <c r="D21" s="23"/>
      <c r="E21" s="23"/>
      <c r="F21" s="23"/>
      <c r="G21" s="23"/>
      <c r="H21" s="23"/>
      <c r="I21" s="23">
        <f>SUM(I3:I20)</f>
        <v>4117</v>
      </c>
      <c r="J21" s="23">
        <f>SUM(J3:J20)</f>
        <v>27</v>
      </c>
      <c r="K21" s="27">
        <f>I21/J21</f>
        <v>152.4814814814815</v>
      </c>
      <c r="L21" s="1"/>
      <c r="M21" s="2"/>
      <c r="N21" s="23">
        <f>SUM(N4:N20)</f>
        <v>1</v>
      </c>
      <c r="O21" s="23"/>
      <c r="P21" s="21"/>
      <c r="Q21" s="21"/>
    </row>
    <row r="22" spans="1:17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1"/>
      <c r="M22" s="2"/>
      <c r="N22" s="23"/>
      <c r="O22" s="23"/>
      <c r="P22" s="21"/>
      <c r="Q22" s="21"/>
    </row>
    <row r="23" spans="1:17" s="24" customFormat="1" ht="18">
      <c r="A23" s="23"/>
      <c r="C23" s="23"/>
      <c r="D23" s="21"/>
      <c r="E23" s="21"/>
      <c r="F23" s="21"/>
      <c r="G23" s="21"/>
      <c r="H23" s="21"/>
      <c r="I23" s="23"/>
      <c r="J23" s="23"/>
      <c r="K23" s="27"/>
      <c r="L23" s="1"/>
      <c r="M23" s="2"/>
      <c r="N23" s="23"/>
      <c r="O23" s="23"/>
      <c r="P23" s="21"/>
      <c r="Q23" s="21"/>
    </row>
    <row r="24" spans="1:17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1"/>
      <c r="M24" s="2"/>
      <c r="N24" s="23"/>
      <c r="O24" s="23"/>
      <c r="P24" s="21"/>
      <c r="Q24" s="21"/>
    </row>
    <row r="25" spans="1:17" s="24" customFormat="1" ht="18">
      <c r="A25" s="23"/>
      <c r="C25" s="21"/>
      <c r="D25" s="21"/>
      <c r="E25" s="21"/>
      <c r="F25" s="21"/>
      <c r="G25" s="21"/>
      <c r="H25" s="21"/>
      <c r="I25" s="23"/>
      <c r="J25" s="23"/>
      <c r="K25" s="27"/>
      <c r="L25" s="1"/>
      <c r="M25" s="2"/>
      <c r="N25" s="23"/>
      <c r="O25" s="23"/>
      <c r="P25" s="21"/>
      <c r="Q25" s="21"/>
    </row>
    <row r="26" spans="1:17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1"/>
      <c r="M26" s="2"/>
      <c r="N26" s="23"/>
      <c r="O26" s="23"/>
      <c r="P26" s="21"/>
      <c r="Q26" s="21"/>
    </row>
    <row r="27" spans="1:17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1"/>
      <c r="M27" s="2"/>
      <c r="N27" s="23"/>
      <c r="O27" s="23"/>
      <c r="P27" s="21"/>
      <c r="Q27" s="21"/>
    </row>
    <row r="28" spans="1:17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1"/>
      <c r="M28" s="2"/>
      <c r="N28" s="23"/>
      <c r="O28" s="23"/>
      <c r="P28" s="21"/>
      <c r="Q28" s="21"/>
    </row>
    <row r="29" spans="1:17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1"/>
      <c r="M29" s="2"/>
      <c r="N29" s="23"/>
      <c r="O29" s="23"/>
      <c r="P29" s="21"/>
      <c r="Q29" s="21"/>
    </row>
    <row r="30" spans="1:17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1"/>
      <c r="M30" s="2"/>
      <c r="N30" s="23"/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1"/>
      <c r="M31" s="2"/>
      <c r="N31" s="23"/>
      <c r="O31" s="23"/>
      <c r="P31" s="21"/>
      <c r="Q31" s="21"/>
    </row>
    <row r="32" spans="1:17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1"/>
      <c r="M32" s="2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1"/>
      <c r="M33" s="2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1"/>
      <c r="M34" s="2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1"/>
      <c r="M35" s="2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1"/>
      <c r="M36" s="2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1"/>
      <c r="M37" s="2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1"/>
      <c r="M38" s="2"/>
      <c r="N38" s="23"/>
      <c r="O38" s="23"/>
      <c r="P38" s="21"/>
      <c r="Q38" s="21"/>
    </row>
    <row r="39" spans="1:17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1"/>
      <c r="M39" s="2"/>
      <c r="N39" s="23"/>
      <c r="O39" s="23"/>
      <c r="P39" s="21"/>
      <c r="Q39" s="21"/>
    </row>
    <row r="40" spans="1:17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1"/>
      <c r="M40" s="2"/>
      <c r="N40" s="23"/>
      <c r="O40" s="23"/>
      <c r="P40" s="21"/>
      <c r="Q40" s="21"/>
    </row>
    <row r="41" spans="1:17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1"/>
      <c r="M41" s="2"/>
      <c r="N41" s="23"/>
      <c r="O41" s="23"/>
      <c r="P41" s="21"/>
      <c r="Q41" s="21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1"/>
      <c r="M42" s="2"/>
      <c r="N42" s="23"/>
      <c r="O42" s="23"/>
      <c r="P42" s="21"/>
      <c r="Q42" s="21"/>
    </row>
    <row r="43" spans="1:17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1"/>
      <c r="M43" s="2"/>
      <c r="N43" s="23"/>
      <c r="O43" s="23"/>
      <c r="P43" s="21"/>
      <c r="Q43" s="21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1"/>
      <c r="M44" s="2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1"/>
      <c r="M45" s="2"/>
      <c r="N45" s="23"/>
      <c r="O45" s="23"/>
      <c r="P45" s="21"/>
      <c r="Q45" s="21"/>
    </row>
    <row r="46" spans="1:17" s="26" customFormat="1" ht="18">
      <c r="A46" s="23"/>
      <c r="B46" s="24"/>
      <c r="C46" s="21"/>
      <c r="D46" s="21"/>
      <c r="E46" s="21"/>
      <c r="F46" s="21"/>
      <c r="G46" s="21"/>
      <c r="H46" s="21"/>
      <c r="I46" s="21"/>
      <c r="J46" s="21"/>
      <c r="K46" s="21"/>
      <c r="L46" s="1"/>
      <c r="M46" s="2"/>
      <c r="N46" s="23"/>
      <c r="O46" s="23"/>
      <c r="P46" s="23"/>
      <c r="Q46" s="23"/>
    </row>
    <row r="47" spans="1:17" s="26" customFormat="1" ht="18">
      <c r="A47" s="23"/>
      <c r="B47" s="24"/>
      <c r="C47" s="21"/>
      <c r="D47" s="21"/>
      <c r="E47" s="21"/>
      <c r="F47" s="21"/>
      <c r="G47" s="21"/>
      <c r="H47" s="21"/>
      <c r="I47" s="21"/>
      <c r="J47" s="21"/>
      <c r="K47" s="21"/>
      <c r="L47" s="1"/>
      <c r="M47" s="2"/>
      <c r="N47" s="23"/>
      <c r="O47" s="23"/>
      <c r="P47" s="23"/>
      <c r="Q47" s="23"/>
    </row>
    <row r="48" spans="1:17" s="26" customFormat="1" ht="18">
      <c r="A48" s="23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1"/>
      <c r="M48" s="2"/>
      <c r="N48" s="23"/>
      <c r="O48" s="23"/>
      <c r="P48" s="23"/>
      <c r="Q48" s="23"/>
    </row>
    <row r="49" spans="1:17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1"/>
      <c r="M49" s="2"/>
      <c r="N49" s="23"/>
      <c r="O49" s="23"/>
      <c r="P49" s="21"/>
      <c r="Q49" s="21"/>
    </row>
    <row r="50" spans="1:17" s="26" customFormat="1" ht="18">
      <c r="A50" s="23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1"/>
      <c r="M50" s="2"/>
      <c r="N50" s="23"/>
      <c r="O50" s="23"/>
      <c r="P50" s="23"/>
      <c r="Q50" s="23"/>
    </row>
    <row r="51" spans="1:17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1"/>
      <c r="M51" s="2"/>
      <c r="N51" s="23"/>
      <c r="O51" s="23"/>
      <c r="P51" s="21"/>
      <c r="Q51" s="21"/>
    </row>
    <row r="52" spans="1:17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1"/>
      <c r="M52" s="2"/>
      <c r="N52" s="23"/>
      <c r="O52" s="23"/>
      <c r="P52" s="21"/>
      <c r="Q52" s="21"/>
    </row>
    <row r="53" spans="1:17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1"/>
      <c r="M53" s="2"/>
      <c r="N53" s="23"/>
      <c r="O53" s="23"/>
      <c r="P53" s="21"/>
      <c r="Q53" s="21"/>
    </row>
    <row r="54" spans="1:17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1"/>
      <c r="M54" s="2"/>
      <c r="N54" s="23"/>
      <c r="O54" s="23"/>
      <c r="P54" s="21"/>
      <c r="Q54" s="21"/>
    </row>
    <row r="55" spans="1:17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1"/>
      <c r="M55" s="2"/>
      <c r="N55" s="23"/>
      <c r="O55" s="23"/>
      <c r="P55" s="21"/>
      <c r="Q55" s="21"/>
    </row>
    <row r="56" spans="1:17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1"/>
      <c r="M56" s="2"/>
      <c r="N56" s="23"/>
      <c r="O56" s="23"/>
      <c r="P56" s="21"/>
      <c r="Q56" s="21"/>
    </row>
    <row r="57" spans="1:17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1"/>
      <c r="M57" s="2"/>
      <c r="N57" s="23"/>
      <c r="O57" s="23"/>
      <c r="P57" s="21"/>
      <c r="Q57" s="21"/>
    </row>
    <row r="58" spans="1:14" ht="18">
      <c r="A58" s="23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1"/>
      <c r="M58" s="2"/>
      <c r="N58" s="23"/>
    </row>
    <row r="59" spans="1:14" ht="18">
      <c r="A59" s="23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1"/>
      <c r="M59" s="2"/>
      <c r="N59" s="23"/>
    </row>
    <row r="60" spans="1:14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1"/>
      <c r="M60" s="2"/>
      <c r="N60" s="23"/>
    </row>
    <row r="61" spans="1:14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1"/>
      <c r="M61" s="2"/>
      <c r="N61" s="23"/>
    </row>
    <row r="62" spans="1:14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1"/>
      <c r="M62" s="2"/>
      <c r="N62" s="23"/>
    </row>
    <row r="63" spans="1:14" ht="18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1"/>
      <c r="M63" s="2"/>
      <c r="N63" s="23"/>
    </row>
    <row r="64" spans="1:14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1"/>
      <c r="M64" s="2"/>
      <c r="N64" s="23"/>
    </row>
    <row r="65" spans="1:14" ht="18">
      <c r="A65" s="23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1"/>
      <c r="M65" s="2"/>
      <c r="N65" s="23"/>
    </row>
    <row r="66" spans="1:13" ht="18">
      <c r="A66" s="23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1"/>
      <c r="M66" s="2"/>
    </row>
    <row r="67" spans="1:13" ht="18">
      <c r="A67" s="23"/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1"/>
      <c r="M67" s="2"/>
    </row>
    <row r="68" spans="1:13" ht="18">
      <c r="A68" s="23"/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1"/>
      <c r="M68" s="2"/>
    </row>
    <row r="69" spans="1:13" ht="18">
      <c r="A69" s="23"/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1"/>
      <c r="M69" s="2"/>
    </row>
    <row r="70" spans="1:13" ht="18">
      <c r="A70" s="23"/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1"/>
      <c r="M70" s="2"/>
    </row>
    <row r="71" spans="1:11" ht="18">
      <c r="A71" s="23"/>
      <c r="B71" s="24"/>
      <c r="C71" s="21"/>
      <c r="D71" s="21"/>
      <c r="E71" s="21"/>
      <c r="F71" s="21"/>
      <c r="G71" s="21"/>
      <c r="H71" s="21"/>
      <c r="I71" s="21"/>
      <c r="J71" s="21"/>
      <c r="K71" s="21"/>
    </row>
  </sheetData>
  <sheetProtection/>
  <mergeCells count="2">
    <mergeCell ref="A1:A2"/>
    <mergeCell ref="N1:N2"/>
  </mergeCells>
  <conditionalFormatting sqref="E20:H20 H3:H4 E3:G8 E6:H8 E10:H18 I13">
    <cfRule type="cellIs" priority="269" dxfId="0" operator="greaterThan" stopIfTrue="1">
      <formula>199</formula>
    </cfRule>
  </conditionalFormatting>
  <conditionalFormatting sqref="E20:G20 E15:G18 E3:H4 E3:G8 E6:H8 E10:H14 I13">
    <cfRule type="cellIs" priority="268" dxfId="9" operator="greaterThan" stopIfTrue="1">
      <formula>199</formula>
    </cfRule>
  </conditionalFormatting>
  <conditionalFormatting sqref="E20:H20 H3:H4 E3:G8 E6:H8 E10:H14">
    <cfRule type="cellIs" priority="266" dxfId="0" operator="greaterThan" stopIfTrue="1">
      <formula>199</formula>
    </cfRule>
    <cfRule type="cellIs" priority="267" dxfId="0" operator="greaterThan" stopIfTrue="1">
      <formula>199</formula>
    </cfRule>
  </conditionalFormatting>
  <conditionalFormatting sqref="E20:H20 H3:H4 E3:G8 E6:H8 E10:H18 I13">
    <cfRule type="cellIs" priority="263" dxfId="2" operator="greaterThan" stopIfTrue="1">
      <formula>199</formula>
    </cfRule>
    <cfRule type="cellIs" priority="264" dxfId="0" operator="greaterThan" stopIfTrue="1">
      <formula>199</formula>
    </cfRule>
    <cfRule type="cellIs" priority="265" dxfId="0" operator="greaterThan" stopIfTrue="1">
      <formula>199</formula>
    </cfRule>
  </conditionalFormatting>
  <conditionalFormatting sqref="E20:H20 D3:H4 E3:G8 J3:J4 D6:H8 D3:D5 J6:J8 D10:H14 I13 E15:I18 J10:J14">
    <cfRule type="cellIs" priority="260" dxfId="2" operator="greaterThan" stopIfTrue="1">
      <formula>199</formula>
    </cfRule>
    <cfRule type="cellIs" priority="261" dxfId="0" operator="greaterThan" stopIfTrue="1">
      <formula>199</formula>
    </cfRule>
    <cfRule type="cellIs" priority="262" dxfId="2" operator="greaterThan" stopIfTrue="1">
      <formula>199</formula>
    </cfRule>
  </conditionalFormatting>
  <conditionalFormatting sqref="E20:H20 E3:H4 E6:H8 E10:H14 I13">
    <cfRule type="cellIs" priority="242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A20" sqref="A20:M22"/>
    </sheetView>
  </sheetViews>
  <sheetFormatPr defaultColWidth="11.421875" defaultRowHeight="12.75"/>
  <cols>
    <col min="1" max="1" width="3.421875" style="17" bestFit="1" customWidth="1"/>
    <col min="2" max="2" width="19.57421875" style="18" bestFit="1" customWidth="1"/>
    <col min="3" max="3" width="13.421875" style="19" bestFit="1" customWidth="1"/>
    <col min="4" max="4" width="6.7109375" style="19" bestFit="1" customWidth="1"/>
    <col min="5" max="6" width="5.140625" style="19" bestFit="1" customWidth="1"/>
    <col min="7" max="7" width="6.421875" style="19" bestFit="1" customWidth="1"/>
    <col min="8" max="8" width="5.140625" style="19" bestFit="1" customWidth="1"/>
    <col min="9" max="9" width="7.57421875" style="19" bestFit="1" customWidth="1"/>
    <col min="10" max="10" width="7.8515625" style="19" bestFit="1" customWidth="1"/>
    <col min="11" max="11" width="11.421875" style="19" customWidth="1"/>
    <col min="12" max="12" width="6.421875" style="63" bestFit="1" customWidth="1"/>
    <col min="13" max="13" width="8.28125" style="60" bestFit="1" customWidth="1"/>
    <col min="14" max="14" width="4.14062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70" t="s">
        <v>4</v>
      </c>
      <c r="L1" s="63"/>
      <c r="M1" s="60"/>
      <c r="N1" s="171" t="s">
        <v>26</v>
      </c>
      <c r="P1" s="8"/>
      <c r="Q1" s="8"/>
    </row>
    <row r="2" spans="1:17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1"/>
      <c r="M2" s="2"/>
      <c r="N2" s="171"/>
      <c r="P2" s="32"/>
      <c r="Q2" s="32"/>
    </row>
    <row r="3" spans="1:17" s="37" customFormat="1" ht="15.75">
      <c r="A3" s="36">
        <v>1</v>
      </c>
      <c r="B3" s="39" t="s">
        <v>18</v>
      </c>
      <c r="C3" s="33">
        <v>42645</v>
      </c>
      <c r="D3" s="159">
        <v>13</v>
      </c>
      <c r="E3" s="32">
        <v>161</v>
      </c>
      <c r="F3" s="32">
        <v>170</v>
      </c>
      <c r="G3" s="30">
        <v>114</v>
      </c>
      <c r="H3" s="32"/>
      <c r="I3" s="32">
        <f>+E3+F3+G3+H3</f>
        <v>445</v>
      </c>
      <c r="J3" s="32">
        <v>3</v>
      </c>
      <c r="K3" s="34">
        <f>I3/J3</f>
        <v>148.33333333333334</v>
      </c>
      <c r="L3" s="57"/>
      <c r="M3" s="54"/>
      <c r="P3" s="32"/>
      <c r="Q3" s="32"/>
    </row>
    <row r="4" spans="1:17" s="37" customFormat="1" ht="15.75">
      <c r="A4" s="36"/>
      <c r="B4" s="37" t="s">
        <v>48</v>
      </c>
      <c r="C4" s="33"/>
      <c r="D4" s="159">
        <v>24</v>
      </c>
      <c r="E4" s="32">
        <v>138</v>
      </c>
      <c r="F4" s="32">
        <v>144</v>
      </c>
      <c r="G4" s="32">
        <v>178</v>
      </c>
      <c r="H4" s="32"/>
      <c r="I4" s="32">
        <f>+E4+F4+G4+H4</f>
        <v>460</v>
      </c>
      <c r="J4" s="32">
        <v>3</v>
      </c>
      <c r="K4" s="34">
        <f>I4/J4</f>
        <v>153.33333333333334</v>
      </c>
      <c r="L4"/>
      <c r="M4"/>
      <c r="N4"/>
      <c r="P4" s="32"/>
      <c r="Q4" s="32"/>
    </row>
    <row r="5" spans="1:17" s="99" customFormat="1" ht="15.75">
      <c r="A5"/>
      <c r="B5"/>
      <c r="C5"/>
      <c r="D5" s="159">
        <v>19</v>
      </c>
      <c r="E5" s="32">
        <v>149</v>
      </c>
      <c r="F5" s="32">
        <v>146</v>
      </c>
      <c r="G5" s="32">
        <v>152</v>
      </c>
      <c r="H5" s="32"/>
      <c r="I5" s="32">
        <f>+E5+F5+G5+H5</f>
        <v>447</v>
      </c>
      <c r="J5" s="32">
        <v>3</v>
      </c>
      <c r="K5" s="34">
        <f>I5/J5</f>
        <v>149</v>
      </c>
      <c r="L5" s="142">
        <f>+I5+I4+I3</f>
        <v>1352</v>
      </c>
      <c r="M5" s="143">
        <f>+L5/9</f>
        <v>150.22222222222223</v>
      </c>
      <c r="N5" s="36">
        <v>1</v>
      </c>
      <c r="P5" s="101"/>
      <c r="Q5" s="101"/>
    </row>
    <row r="6" ht="12.75"/>
    <row r="7" spans="1:11" ht="15.75">
      <c r="A7" s="36">
        <v>1</v>
      </c>
      <c r="B7" s="39" t="s">
        <v>18</v>
      </c>
      <c r="C7" s="33">
        <v>42652</v>
      </c>
      <c r="D7" s="32"/>
      <c r="E7" s="32">
        <v>128</v>
      </c>
      <c r="F7" s="32">
        <v>176</v>
      </c>
      <c r="G7" s="32">
        <v>125</v>
      </c>
      <c r="H7" s="32"/>
      <c r="I7" s="32">
        <f>SUM(E7:H7)</f>
        <v>429</v>
      </c>
      <c r="J7" s="32">
        <v>3</v>
      </c>
      <c r="K7" s="34">
        <f>+I7/J7</f>
        <v>143</v>
      </c>
    </row>
    <row r="8" spans="2:13" ht="15">
      <c r="B8" t="s">
        <v>59</v>
      </c>
      <c r="C8" s="113"/>
      <c r="D8" s="32"/>
      <c r="E8" s="32">
        <v>161</v>
      </c>
      <c r="F8" s="32">
        <v>140</v>
      </c>
      <c r="G8" s="32">
        <v>131</v>
      </c>
      <c r="H8" s="32"/>
      <c r="I8" s="32">
        <f>SUM(E8:H8)</f>
        <v>432</v>
      </c>
      <c r="J8" s="32">
        <v>3</v>
      </c>
      <c r="K8" s="34">
        <f>+I8/J8</f>
        <v>144</v>
      </c>
      <c r="L8" s="142">
        <f>+I8+I7</f>
        <v>861</v>
      </c>
      <c r="M8" s="143">
        <f>+L8/6</f>
        <v>143.5</v>
      </c>
    </row>
    <row r="9" spans="3:11" ht="15">
      <c r="C9" s="113"/>
      <c r="D9" s="32"/>
      <c r="E9" s="32"/>
      <c r="F9" s="32"/>
      <c r="G9" s="32"/>
      <c r="I9" s="32"/>
      <c r="J9" s="32"/>
      <c r="K9" s="34"/>
    </row>
    <row r="10" spans="2:11" ht="15.75">
      <c r="B10" s="39" t="s">
        <v>18</v>
      </c>
      <c r="C10" s="33">
        <v>42679</v>
      </c>
      <c r="D10" s="159">
        <v>17</v>
      </c>
      <c r="E10" s="32">
        <v>146</v>
      </c>
      <c r="F10" s="32">
        <v>130</v>
      </c>
      <c r="G10" s="32">
        <v>123</v>
      </c>
      <c r="H10" s="32">
        <v>146</v>
      </c>
      <c r="I10" s="32">
        <f>+H10+E10+F10+G10</f>
        <v>545</v>
      </c>
      <c r="J10" s="32">
        <v>4</v>
      </c>
      <c r="K10" s="34">
        <f>+I10/J10</f>
        <v>136.25</v>
      </c>
    </row>
    <row r="11" spans="2:13" ht="18">
      <c r="B11" s="37" t="s">
        <v>74</v>
      </c>
      <c r="C11" s="19"/>
      <c r="D11" s="159">
        <v>2</v>
      </c>
      <c r="E11" s="32">
        <v>147</v>
      </c>
      <c r="F11" s="32">
        <v>125</v>
      </c>
      <c r="G11" s="32">
        <v>124</v>
      </c>
      <c r="H11" s="32">
        <v>119</v>
      </c>
      <c r="I11" s="32">
        <f>+H11+E11+F11+G11</f>
        <v>515</v>
      </c>
      <c r="J11" s="32">
        <v>4</v>
      </c>
      <c r="K11" s="34">
        <f>+I11/J11</f>
        <v>128.75</v>
      </c>
      <c r="L11" s="142">
        <f>+I11+I10</f>
        <v>1060</v>
      </c>
      <c r="M11" s="143">
        <f>+L11/8</f>
        <v>132.5</v>
      </c>
    </row>
    <row r="12" spans="3:11" ht="15">
      <c r="C12" s="113"/>
      <c r="D12" s="32"/>
      <c r="E12" s="32"/>
      <c r="F12" s="32"/>
      <c r="G12" s="32"/>
      <c r="I12" s="32"/>
      <c r="J12" s="32"/>
      <c r="K12" s="34"/>
    </row>
    <row r="13" spans="1:14" ht="15.75">
      <c r="A13" s="36">
        <v>1</v>
      </c>
      <c r="B13" s="39" t="s">
        <v>18</v>
      </c>
      <c r="C13" s="33">
        <v>42708</v>
      </c>
      <c r="D13" s="159">
        <v>24</v>
      </c>
      <c r="E13" s="32">
        <v>97</v>
      </c>
      <c r="F13" s="32">
        <v>160</v>
      </c>
      <c r="G13" s="32">
        <v>143</v>
      </c>
      <c r="H13" s="32">
        <v>223</v>
      </c>
      <c r="I13" s="32">
        <f>+E13+F13+G13+H13</f>
        <v>623</v>
      </c>
      <c r="J13" s="32">
        <v>4</v>
      </c>
      <c r="K13" s="34">
        <f>+I13/J13</f>
        <v>155.75</v>
      </c>
      <c r="N13" s="37"/>
    </row>
    <row r="14" spans="1:14" ht="18">
      <c r="A14" s="17"/>
      <c r="B14" s="37" t="s">
        <v>67</v>
      </c>
      <c r="C14" s="19"/>
      <c r="D14" s="159">
        <v>13</v>
      </c>
      <c r="E14" s="32">
        <v>135</v>
      </c>
      <c r="F14" s="32">
        <v>148</v>
      </c>
      <c r="G14" s="32">
        <v>150</v>
      </c>
      <c r="H14" s="32">
        <v>152</v>
      </c>
      <c r="I14" s="32">
        <f>+E14+F14+G14+H14</f>
        <v>585</v>
      </c>
      <c r="J14" s="32">
        <v>4</v>
      </c>
      <c r="K14" s="34">
        <f>+I14/J14</f>
        <v>146.25</v>
      </c>
      <c r="L14" s="142">
        <f>+I14+I13</f>
        <v>1208</v>
      </c>
      <c r="M14" s="143">
        <f>+L14/8</f>
        <v>151</v>
      </c>
      <c r="N14" s="36"/>
    </row>
    <row r="15" spans="3:11" ht="15">
      <c r="C15" s="113"/>
      <c r="D15" s="32"/>
      <c r="E15" s="32"/>
      <c r="F15" s="32"/>
      <c r="G15" s="32"/>
      <c r="I15" s="32"/>
      <c r="J15" s="32"/>
      <c r="K15" s="34"/>
    </row>
    <row r="16" spans="1:11" ht="15.75">
      <c r="A16" s="36">
        <v>1</v>
      </c>
      <c r="B16" s="39" t="s">
        <v>18</v>
      </c>
      <c r="C16" s="112">
        <v>42743</v>
      </c>
      <c r="D16" s="159">
        <v>11</v>
      </c>
      <c r="E16" s="32">
        <v>161</v>
      </c>
      <c r="F16" s="32">
        <v>127</v>
      </c>
      <c r="G16" s="32">
        <v>165</v>
      </c>
      <c r="I16" s="32">
        <f>+E16+F16+G16</f>
        <v>453</v>
      </c>
      <c r="J16" s="32">
        <v>3</v>
      </c>
      <c r="K16" s="34">
        <f>+I16/J16</f>
        <v>151</v>
      </c>
    </row>
    <row r="17" spans="2:13" ht="15.75">
      <c r="B17" s="37" t="s">
        <v>95</v>
      </c>
      <c r="D17" s="159">
        <v>20</v>
      </c>
      <c r="E17" s="32">
        <v>123</v>
      </c>
      <c r="F17" s="32">
        <v>179</v>
      </c>
      <c r="G17" s="32">
        <v>182</v>
      </c>
      <c r="I17" s="32">
        <f>+E17++F17+G17</f>
        <v>484</v>
      </c>
      <c r="J17" s="32">
        <v>3</v>
      </c>
      <c r="K17" s="34">
        <f>+I17/J17</f>
        <v>161.33333333333334</v>
      </c>
      <c r="L17" s="142">
        <f>+I17+I16</f>
        <v>937</v>
      </c>
      <c r="M17" s="143">
        <f>+L17/6</f>
        <v>156.16666666666666</v>
      </c>
    </row>
    <row r="18" spans="2:11" ht="15">
      <c r="B18" t="s">
        <v>101</v>
      </c>
      <c r="C18" s="113"/>
      <c r="D18" s="32"/>
      <c r="E18" s="32"/>
      <c r="F18" s="32"/>
      <c r="G18" s="32"/>
      <c r="I18" s="32"/>
      <c r="J18" s="32"/>
      <c r="K18" s="34"/>
    </row>
    <row r="19" spans="3:11" ht="15">
      <c r="C19" s="113"/>
      <c r="D19" s="32"/>
      <c r="E19" s="32"/>
      <c r="F19" s="32"/>
      <c r="G19" s="32"/>
      <c r="I19" s="32"/>
      <c r="J19" s="32"/>
      <c r="K19" s="34"/>
    </row>
    <row r="20" spans="1:11" ht="15.75">
      <c r="A20" s="36">
        <v>1</v>
      </c>
      <c r="B20" s="39" t="s">
        <v>18</v>
      </c>
      <c r="C20" s="33">
        <v>42764</v>
      </c>
      <c r="D20" s="159">
        <v>7</v>
      </c>
      <c r="E20" s="32">
        <v>187</v>
      </c>
      <c r="F20" s="32">
        <v>138</v>
      </c>
      <c r="G20" s="32">
        <v>156</v>
      </c>
      <c r="H20" s="32"/>
      <c r="I20" s="32">
        <f>+E20+F20+G20</f>
        <v>481</v>
      </c>
      <c r="J20" s="32">
        <v>3</v>
      </c>
      <c r="K20" s="34">
        <f>+I20/J20</f>
        <v>160.33333333333334</v>
      </c>
    </row>
    <row r="21" spans="1:17" s="99" customFormat="1" ht="15.75">
      <c r="A21" s="36"/>
      <c r="B21" s="37" t="s">
        <v>120</v>
      </c>
      <c r="C21" s="33"/>
      <c r="D21" s="159">
        <v>24</v>
      </c>
      <c r="E21" s="32">
        <v>148</v>
      </c>
      <c r="F21" s="32">
        <v>120</v>
      </c>
      <c r="G21" s="32">
        <v>136</v>
      </c>
      <c r="H21" s="32"/>
      <c r="I21" s="32">
        <f>+E21++F21+G21</f>
        <v>404</v>
      </c>
      <c r="J21" s="32">
        <v>3</v>
      </c>
      <c r="K21" s="34">
        <f>+I21/J21</f>
        <v>134.66666666666666</v>
      </c>
      <c r="L21"/>
      <c r="M21"/>
      <c r="N21"/>
      <c r="P21" s="101"/>
      <c r="Q21" s="101"/>
    </row>
    <row r="22" spans="1:17" s="99" customFormat="1" ht="15.75">
      <c r="A22" s="36"/>
      <c r="B22" s="39"/>
      <c r="C22" s="33"/>
      <c r="D22" s="159">
        <v>17</v>
      </c>
      <c r="E22" s="32">
        <v>178</v>
      </c>
      <c r="F22" s="32">
        <v>156</v>
      </c>
      <c r="G22" s="32">
        <v>176</v>
      </c>
      <c r="H22" s="32"/>
      <c r="I22" s="32">
        <f>+E22++F22+G22</f>
        <v>510</v>
      </c>
      <c r="J22" s="32">
        <v>3</v>
      </c>
      <c r="K22" s="34">
        <f>+I22/J22</f>
        <v>170</v>
      </c>
      <c r="L22" s="142">
        <f>+I22+I21+I20</f>
        <v>1395</v>
      </c>
      <c r="M22" s="143">
        <f>+L22/9</f>
        <v>155</v>
      </c>
      <c r="N22"/>
      <c r="P22" s="101"/>
      <c r="Q22" s="101"/>
    </row>
    <row r="23" spans="1:17" s="99" customFormat="1" ht="15">
      <c r="A23"/>
      <c r="B23"/>
      <c r="C23" s="113"/>
      <c r="D23" s="32"/>
      <c r="E23" s="32"/>
      <c r="F23" s="32"/>
      <c r="G23" s="32"/>
      <c r="H23"/>
      <c r="I23" s="32"/>
      <c r="J23" s="32"/>
      <c r="K23" s="34"/>
      <c r="L23"/>
      <c r="M23"/>
      <c r="N23"/>
      <c r="P23" s="101"/>
      <c r="Q23" s="101"/>
    </row>
    <row r="24" spans="1:17" s="99" customFormat="1" ht="15">
      <c r="A24"/>
      <c r="B24"/>
      <c r="C24" s="113"/>
      <c r="D24" s="32"/>
      <c r="E24" s="32"/>
      <c r="F24" s="32"/>
      <c r="G24" s="32"/>
      <c r="H24"/>
      <c r="I24" s="32"/>
      <c r="J24" s="32"/>
      <c r="K24" s="34"/>
      <c r="L24"/>
      <c r="M24"/>
      <c r="N24"/>
      <c r="P24" s="101"/>
      <c r="Q24" s="101"/>
    </row>
    <row r="25" spans="1:17" s="99" customFormat="1" ht="15">
      <c r="A25"/>
      <c r="B25"/>
      <c r="C25" s="113"/>
      <c r="D25" s="32"/>
      <c r="E25" s="32"/>
      <c r="F25" s="32"/>
      <c r="G25" s="32"/>
      <c r="H25"/>
      <c r="I25" s="32"/>
      <c r="J25" s="32"/>
      <c r="K25" s="34"/>
      <c r="L25"/>
      <c r="M25"/>
      <c r="N25"/>
      <c r="P25" s="101"/>
      <c r="Q25" s="101"/>
    </row>
    <row r="26" spans="1:17" s="99" customFormat="1" ht="15">
      <c r="A26"/>
      <c r="B26"/>
      <c r="C26" s="113"/>
      <c r="D26" s="32"/>
      <c r="E26" s="32"/>
      <c r="F26" s="32"/>
      <c r="G26" s="32"/>
      <c r="H26"/>
      <c r="I26" s="32"/>
      <c r="J26" s="32"/>
      <c r="K26" s="34"/>
      <c r="L26"/>
      <c r="M26"/>
      <c r="N26"/>
      <c r="P26" s="101"/>
      <c r="Q26" s="101"/>
    </row>
    <row r="27" spans="1:17" s="99" customFormat="1" ht="15">
      <c r="A27"/>
      <c r="B27"/>
      <c r="C27" s="113"/>
      <c r="D27" s="32"/>
      <c r="E27" s="32"/>
      <c r="F27" s="32"/>
      <c r="G27" s="32"/>
      <c r="H27"/>
      <c r="I27" s="32"/>
      <c r="J27" s="32"/>
      <c r="K27" s="34"/>
      <c r="L27"/>
      <c r="M27"/>
      <c r="N27"/>
      <c r="P27" s="101"/>
      <c r="Q27" s="101"/>
    </row>
    <row r="28" spans="1:17" s="99" customFormat="1" ht="15">
      <c r="A28"/>
      <c r="B28"/>
      <c r="C28" s="113"/>
      <c r="D28" s="32"/>
      <c r="E28" s="32"/>
      <c r="F28" s="32"/>
      <c r="G28" s="32"/>
      <c r="H28"/>
      <c r="I28" s="32"/>
      <c r="J28" s="32"/>
      <c r="K28" s="34"/>
      <c r="L28"/>
      <c r="M28"/>
      <c r="N28"/>
      <c r="P28" s="101"/>
      <c r="Q28" s="101"/>
    </row>
    <row r="29" spans="1:17" s="99" customFormat="1" ht="11.25">
      <c r="A29" s="16"/>
      <c r="C29" s="100"/>
      <c r="D29" s="101"/>
      <c r="E29" s="101"/>
      <c r="F29" s="101"/>
      <c r="G29" s="101"/>
      <c r="H29" s="101"/>
      <c r="I29" s="101"/>
      <c r="J29" s="101"/>
      <c r="K29" s="104"/>
      <c r="L29" s="16"/>
      <c r="M29" s="25"/>
      <c r="N29" s="16"/>
      <c r="P29" s="101"/>
      <c r="Q29" s="101"/>
    </row>
    <row r="30" spans="1:17" s="24" customFormat="1" ht="18">
      <c r="A30" s="23">
        <f>SUM(A3:A29)</f>
        <v>5</v>
      </c>
      <c r="C30" s="23" t="s">
        <v>4</v>
      </c>
      <c r="D30" s="23"/>
      <c r="E30" s="23"/>
      <c r="F30" s="23"/>
      <c r="G30" s="23"/>
      <c r="H30" s="23"/>
      <c r="I30" s="23">
        <f>SUM(I3:I29)</f>
        <v>6813</v>
      </c>
      <c r="J30" s="23">
        <f>SUM(J3:J29)</f>
        <v>46</v>
      </c>
      <c r="K30" s="27">
        <f>I30/J30</f>
        <v>148.1086956521739</v>
      </c>
      <c r="L30" s="1"/>
      <c r="M30" s="2"/>
      <c r="N30" s="23">
        <f>SUM(N4:N29)</f>
        <v>1</v>
      </c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1"/>
      <c r="M31" s="2"/>
      <c r="N31" s="23"/>
      <c r="O31" s="23"/>
      <c r="P31" s="21"/>
      <c r="Q31" s="21"/>
    </row>
    <row r="32" spans="1:17" s="24" customFormat="1" ht="18">
      <c r="A32" s="23"/>
      <c r="C32" s="23"/>
      <c r="D32" s="21"/>
      <c r="E32" s="21"/>
      <c r="F32" s="21"/>
      <c r="G32" s="21"/>
      <c r="H32" s="21"/>
      <c r="I32" s="23"/>
      <c r="J32" s="23"/>
      <c r="K32" s="27"/>
      <c r="L32" s="1"/>
      <c r="M32" s="2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1"/>
      <c r="M33" s="2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3"/>
      <c r="J34" s="23"/>
      <c r="K34" s="27"/>
      <c r="L34" s="1"/>
      <c r="M34" s="2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1"/>
      <c r="M35" s="2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1"/>
      <c r="M36" s="2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1"/>
      <c r="M37" s="2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1"/>
      <c r="M38" s="2"/>
      <c r="N38" s="23"/>
      <c r="O38" s="23"/>
      <c r="P38" s="21"/>
      <c r="Q38" s="21"/>
    </row>
    <row r="39" spans="1:17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1"/>
      <c r="M39" s="2"/>
      <c r="N39" s="23"/>
      <c r="O39" s="23"/>
      <c r="P39" s="21"/>
      <c r="Q39" s="21"/>
    </row>
    <row r="40" spans="1:17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1"/>
      <c r="M40" s="2"/>
      <c r="N40" s="23"/>
      <c r="O40" s="23"/>
      <c r="P40" s="21"/>
      <c r="Q40" s="21"/>
    </row>
    <row r="41" spans="1:17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1"/>
      <c r="M41" s="2"/>
      <c r="N41" s="23"/>
      <c r="O41" s="23"/>
      <c r="P41" s="21"/>
      <c r="Q41" s="21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1"/>
      <c r="M42" s="2"/>
      <c r="N42" s="23"/>
      <c r="O42" s="23"/>
      <c r="P42" s="21"/>
      <c r="Q42" s="21"/>
    </row>
    <row r="43" spans="1:17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1"/>
      <c r="M43" s="2"/>
      <c r="N43" s="23"/>
      <c r="O43" s="23"/>
      <c r="P43" s="21"/>
      <c r="Q43" s="21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1"/>
      <c r="M44" s="2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1"/>
      <c r="M45" s="2"/>
      <c r="N45" s="23"/>
      <c r="O45" s="23"/>
      <c r="P45" s="21"/>
      <c r="Q45" s="21"/>
    </row>
    <row r="46" spans="1:17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1"/>
      <c r="M46" s="2"/>
      <c r="N46" s="23"/>
      <c r="O46" s="23"/>
      <c r="P46" s="21"/>
      <c r="Q46" s="21"/>
    </row>
    <row r="47" spans="1:17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1"/>
      <c r="M47" s="2"/>
      <c r="N47" s="23"/>
      <c r="O47" s="23"/>
      <c r="P47" s="21"/>
      <c r="Q47" s="21"/>
    </row>
    <row r="48" spans="1:17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1"/>
      <c r="M48" s="2"/>
      <c r="N48" s="23"/>
      <c r="O48" s="23"/>
      <c r="P48" s="21"/>
      <c r="Q48" s="21"/>
    </row>
    <row r="49" spans="1:17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1"/>
      <c r="M49" s="2"/>
      <c r="N49" s="23"/>
      <c r="O49" s="23"/>
      <c r="P49" s="21"/>
      <c r="Q49" s="21"/>
    </row>
    <row r="50" spans="1:17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1"/>
      <c r="M50" s="2"/>
      <c r="N50" s="23"/>
      <c r="O50" s="23"/>
      <c r="P50" s="21"/>
      <c r="Q50" s="21"/>
    </row>
    <row r="51" spans="1:17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1"/>
      <c r="M51" s="2"/>
      <c r="N51" s="23"/>
      <c r="O51" s="23"/>
      <c r="P51" s="21"/>
      <c r="Q51" s="21"/>
    </row>
    <row r="52" spans="1:17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1"/>
      <c r="M52" s="2"/>
      <c r="N52" s="23"/>
      <c r="O52" s="23"/>
      <c r="P52" s="21"/>
      <c r="Q52" s="21"/>
    </row>
    <row r="53" spans="1:17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1"/>
      <c r="M53" s="2"/>
      <c r="N53" s="23"/>
      <c r="O53" s="23"/>
      <c r="P53" s="21"/>
      <c r="Q53" s="21"/>
    </row>
    <row r="54" spans="1:17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1"/>
      <c r="M54" s="2"/>
      <c r="N54" s="23"/>
      <c r="O54" s="23"/>
      <c r="P54" s="21"/>
      <c r="Q54" s="21"/>
    </row>
    <row r="55" spans="1:17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1"/>
      <c r="M55" s="2"/>
      <c r="N55" s="23"/>
      <c r="O55" s="23"/>
      <c r="P55" s="21"/>
      <c r="Q55" s="21"/>
    </row>
    <row r="56" spans="1:17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1"/>
      <c r="M56" s="2"/>
      <c r="N56" s="23"/>
      <c r="O56" s="23"/>
      <c r="P56" s="21"/>
      <c r="Q56" s="21"/>
    </row>
    <row r="57" spans="1:17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1"/>
      <c r="M57" s="2"/>
      <c r="N57" s="23"/>
      <c r="O57" s="23"/>
      <c r="P57" s="21"/>
      <c r="Q57" s="21"/>
    </row>
    <row r="58" spans="1:17" s="26" customFormat="1" ht="18">
      <c r="A58" s="23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1"/>
      <c r="M58" s="2"/>
      <c r="N58" s="23"/>
      <c r="O58" s="23"/>
      <c r="P58" s="23"/>
      <c r="Q58" s="23"/>
    </row>
    <row r="59" spans="1:17" s="26" customFormat="1" ht="18">
      <c r="A59" s="23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1"/>
      <c r="M59" s="2"/>
      <c r="N59" s="23"/>
      <c r="O59" s="23"/>
      <c r="P59" s="23"/>
      <c r="Q59" s="23"/>
    </row>
    <row r="60" spans="1:17" s="26" customFormat="1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1"/>
      <c r="M60" s="2"/>
      <c r="N60" s="23"/>
      <c r="O60" s="23"/>
      <c r="P60" s="23"/>
      <c r="Q60" s="23"/>
    </row>
    <row r="61" spans="1:17" s="24" customFormat="1" ht="18">
      <c r="A61" s="23"/>
      <c r="C61" s="21"/>
      <c r="D61" s="21"/>
      <c r="E61" s="21"/>
      <c r="F61" s="21"/>
      <c r="G61" s="21"/>
      <c r="H61" s="21"/>
      <c r="I61" s="21"/>
      <c r="J61" s="21"/>
      <c r="K61" s="21"/>
      <c r="L61" s="1"/>
      <c r="M61" s="2"/>
      <c r="N61" s="23"/>
      <c r="O61" s="23"/>
      <c r="P61" s="21"/>
      <c r="Q61" s="21"/>
    </row>
    <row r="62" spans="1:17" s="26" customFormat="1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1"/>
      <c r="M62" s="2"/>
      <c r="N62" s="23"/>
      <c r="O62" s="23"/>
      <c r="P62" s="23"/>
      <c r="Q62" s="23"/>
    </row>
    <row r="63" spans="1:17" s="24" customFormat="1" ht="18">
      <c r="A63" s="23"/>
      <c r="C63" s="21"/>
      <c r="D63" s="21"/>
      <c r="E63" s="21"/>
      <c r="F63" s="21"/>
      <c r="G63" s="21"/>
      <c r="H63" s="21"/>
      <c r="I63" s="21"/>
      <c r="J63" s="21"/>
      <c r="K63" s="21"/>
      <c r="L63" s="1"/>
      <c r="M63" s="2"/>
      <c r="N63" s="23"/>
      <c r="O63" s="23"/>
      <c r="P63" s="21"/>
      <c r="Q63" s="21"/>
    </row>
    <row r="64" spans="1:17" s="24" customFormat="1" ht="18">
      <c r="A64" s="23"/>
      <c r="C64" s="21"/>
      <c r="D64" s="21"/>
      <c r="E64" s="21"/>
      <c r="F64" s="21"/>
      <c r="G64" s="21"/>
      <c r="H64" s="21"/>
      <c r="I64" s="21"/>
      <c r="J64" s="21"/>
      <c r="K64" s="21"/>
      <c r="L64" s="1"/>
      <c r="M64" s="2"/>
      <c r="N64" s="23"/>
      <c r="O64" s="23"/>
      <c r="P64" s="21"/>
      <c r="Q64" s="21"/>
    </row>
    <row r="65" spans="1:17" s="24" customFormat="1" ht="18">
      <c r="A65" s="23"/>
      <c r="C65" s="21"/>
      <c r="D65" s="21"/>
      <c r="E65" s="21"/>
      <c r="F65" s="21"/>
      <c r="G65" s="21"/>
      <c r="H65" s="21"/>
      <c r="I65" s="21"/>
      <c r="J65" s="21"/>
      <c r="K65" s="21"/>
      <c r="L65" s="1"/>
      <c r="M65" s="2"/>
      <c r="N65" s="23"/>
      <c r="O65" s="23"/>
      <c r="P65" s="21"/>
      <c r="Q65" s="21"/>
    </row>
    <row r="66" spans="1:17" s="24" customFormat="1" ht="18">
      <c r="A66" s="23"/>
      <c r="C66" s="21"/>
      <c r="D66" s="21"/>
      <c r="E66" s="21"/>
      <c r="F66" s="21"/>
      <c r="G66" s="21"/>
      <c r="H66" s="21"/>
      <c r="I66" s="21"/>
      <c r="J66" s="21"/>
      <c r="K66" s="21"/>
      <c r="L66" s="1"/>
      <c r="M66" s="2"/>
      <c r="N66" s="23"/>
      <c r="O66" s="23"/>
      <c r="P66" s="21"/>
      <c r="Q66" s="21"/>
    </row>
    <row r="67" spans="1:17" s="24" customFormat="1" ht="18">
      <c r="A67" s="23"/>
      <c r="C67" s="21"/>
      <c r="D67" s="21"/>
      <c r="E67" s="21"/>
      <c r="F67" s="21"/>
      <c r="G67" s="21"/>
      <c r="H67" s="21"/>
      <c r="I67" s="21"/>
      <c r="J67" s="21"/>
      <c r="K67" s="21"/>
      <c r="L67" s="1"/>
      <c r="M67" s="2"/>
      <c r="N67" s="23"/>
      <c r="O67" s="23"/>
      <c r="P67" s="21"/>
      <c r="Q67" s="21"/>
    </row>
    <row r="68" spans="1:17" s="24" customFormat="1" ht="18">
      <c r="A68" s="23"/>
      <c r="C68" s="21"/>
      <c r="D68" s="21"/>
      <c r="E68" s="21"/>
      <c r="F68" s="21"/>
      <c r="G68" s="21"/>
      <c r="H68" s="21"/>
      <c r="I68" s="21"/>
      <c r="J68" s="21"/>
      <c r="K68" s="21"/>
      <c r="L68" s="1"/>
      <c r="M68" s="2"/>
      <c r="N68" s="23"/>
      <c r="O68" s="23"/>
      <c r="P68" s="21"/>
      <c r="Q68" s="21"/>
    </row>
    <row r="69" spans="1:17" s="24" customFormat="1" ht="18">
      <c r="A69" s="23"/>
      <c r="C69" s="21"/>
      <c r="D69" s="21"/>
      <c r="E69" s="21"/>
      <c r="F69" s="21"/>
      <c r="G69" s="21"/>
      <c r="H69" s="21"/>
      <c r="I69" s="21"/>
      <c r="J69" s="21"/>
      <c r="K69" s="21"/>
      <c r="L69" s="1"/>
      <c r="M69" s="2"/>
      <c r="N69" s="23"/>
      <c r="O69" s="23"/>
      <c r="P69" s="21"/>
      <c r="Q69" s="21"/>
    </row>
    <row r="70" spans="1:14" ht="18">
      <c r="A70" s="23"/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1"/>
      <c r="M70" s="2"/>
      <c r="N70" s="23"/>
    </row>
    <row r="71" spans="1:14" ht="18">
      <c r="A71" s="23"/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1"/>
      <c r="M71" s="2"/>
      <c r="N71" s="23"/>
    </row>
    <row r="72" spans="1:13" ht="18">
      <c r="A72" s="23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1"/>
      <c r="M72" s="2"/>
    </row>
    <row r="73" spans="1:13" ht="18">
      <c r="A73" s="23"/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1"/>
      <c r="M73" s="2"/>
    </row>
    <row r="74" spans="1:13" ht="18">
      <c r="A74" s="23"/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1"/>
      <c r="M74" s="2"/>
    </row>
    <row r="75" spans="1:13" ht="18">
      <c r="A75" s="23"/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1"/>
      <c r="M75" s="2"/>
    </row>
    <row r="76" spans="1:13" ht="18">
      <c r="A76" s="23"/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1"/>
      <c r="M76" s="2"/>
    </row>
    <row r="77" spans="1:13" ht="18">
      <c r="A77" s="23"/>
      <c r="B77" s="24"/>
      <c r="C77" s="21"/>
      <c r="D77" s="21"/>
      <c r="E77" s="21"/>
      <c r="F77" s="21"/>
      <c r="G77" s="21"/>
      <c r="H77" s="21"/>
      <c r="I77" s="21"/>
      <c r="J77" s="21"/>
      <c r="K77" s="21"/>
      <c r="L77" s="1"/>
      <c r="M77" s="2"/>
    </row>
    <row r="78" spans="1:13" ht="18">
      <c r="A78" s="23"/>
      <c r="B78" s="24"/>
      <c r="C78" s="21"/>
      <c r="D78" s="21"/>
      <c r="E78" s="21"/>
      <c r="F78" s="21"/>
      <c r="G78" s="21"/>
      <c r="H78" s="21"/>
      <c r="I78" s="21"/>
      <c r="J78" s="21"/>
      <c r="K78" s="21"/>
      <c r="L78" s="1"/>
      <c r="M78" s="2"/>
    </row>
    <row r="79" spans="2:11" ht="18">
      <c r="B79" s="24"/>
      <c r="C79" s="21"/>
      <c r="D79" s="21"/>
      <c r="E79" s="21"/>
      <c r="F79" s="21"/>
      <c r="G79" s="21"/>
      <c r="H79" s="21"/>
      <c r="I79" s="21"/>
      <c r="J79" s="21"/>
      <c r="K79" s="21"/>
    </row>
    <row r="80" spans="2:11" ht="18">
      <c r="B80" s="24"/>
      <c r="C80" s="21"/>
      <c r="D80" s="21"/>
      <c r="E80" s="21"/>
      <c r="F80" s="21"/>
      <c r="G80" s="21"/>
      <c r="H80" s="21"/>
      <c r="I80" s="21"/>
      <c r="J80" s="21"/>
      <c r="K80" s="21"/>
    </row>
  </sheetData>
  <sheetProtection/>
  <mergeCells count="2">
    <mergeCell ref="A1:A2"/>
    <mergeCell ref="N1:N2"/>
  </mergeCells>
  <conditionalFormatting sqref="E3:H5 H7:H9 E10:H11 H12:H15 E13:H14 E16:H17 E7:G29 H18:H29">
    <cfRule type="cellIs" priority="487" dxfId="0" operator="greaterThan" stopIfTrue="1">
      <formula>199</formula>
    </cfRule>
  </conditionalFormatting>
  <conditionalFormatting sqref="E3:G5 E7:H8 E13:H14 E16:H17 E7:G29">
    <cfRule type="cellIs" priority="486" dxfId="9" operator="greaterThan" stopIfTrue="1">
      <formula>199</formula>
    </cfRule>
  </conditionalFormatting>
  <conditionalFormatting sqref="E29:H29 E3:H5 E7:H8 E10:H11 E13:H14 E16:H17">
    <cfRule type="cellIs" priority="484" dxfId="0" operator="greaterThan" stopIfTrue="1">
      <formula>199</formula>
    </cfRule>
    <cfRule type="cellIs" priority="485" dxfId="0" operator="greaterThan" stopIfTrue="1">
      <formula>199</formula>
    </cfRule>
  </conditionalFormatting>
  <conditionalFormatting sqref="E3:H5 H7:H9 E10:H11 H12:H15 E13:H14 E16:H17 E7:G29 H18:H29">
    <cfRule type="cellIs" priority="481" dxfId="2" operator="greaterThan" stopIfTrue="1">
      <formula>199</formula>
    </cfRule>
    <cfRule type="cellIs" priority="482" dxfId="0" operator="greaterThan" stopIfTrue="1">
      <formula>199</formula>
    </cfRule>
    <cfRule type="cellIs" priority="483" dxfId="0" operator="greaterThan" stopIfTrue="1">
      <formula>199</formula>
    </cfRule>
  </conditionalFormatting>
  <conditionalFormatting sqref="E29:H29 E3:H5 E10:H11 H7:H9 J7:J8 D7:D9 H12:H15 J10:J11 D13:H14 J13:J14 D16:H17 H18:H28 E7:G28 D12:D28">
    <cfRule type="cellIs" priority="478" dxfId="2" operator="greaterThan" stopIfTrue="1">
      <formula>199</formula>
    </cfRule>
    <cfRule type="cellIs" priority="479" dxfId="0" operator="greaterThan" stopIfTrue="1">
      <formula>199</formula>
    </cfRule>
    <cfRule type="cellIs" priority="480" dxfId="2" operator="greaterThan" stopIfTrue="1">
      <formula>199</formula>
    </cfRule>
  </conditionalFormatting>
  <conditionalFormatting sqref="E29:H29 E7:H8 E10:H11 E13:H14 E16:H17 E7:G28">
    <cfRule type="cellIs" priority="476" dxfId="2" operator="greaterThan" stopIfTrue="1">
      <formula>199</formula>
    </cfRule>
  </conditionalFormatting>
  <conditionalFormatting sqref="J16:J17">
    <cfRule type="cellIs" priority="63" dxfId="2" operator="greaterThan" stopIfTrue="1">
      <formula>199</formula>
    </cfRule>
    <cfRule type="cellIs" priority="64" dxfId="0" operator="greaterThan" stopIfTrue="1">
      <formula>199</formula>
    </cfRule>
    <cfRule type="cellIs" priority="65" dxfId="2" operator="greaterThan" stopIfTrue="1">
      <formula>199</formula>
    </cfRule>
  </conditionalFormatting>
  <conditionalFormatting sqref="J16">
    <cfRule type="cellIs" priority="45" dxfId="2" operator="greaterThan" stopIfTrue="1">
      <formula>199</formula>
    </cfRule>
    <cfRule type="cellIs" priority="46" dxfId="0" operator="greaterThan" stopIfTrue="1">
      <formula>199</formula>
    </cfRule>
    <cfRule type="cellIs" priority="47" dxfId="2" operator="greaterThan" stopIfTrue="1">
      <formula>199</formula>
    </cfRule>
  </conditionalFormatting>
  <conditionalFormatting sqref="E20:H22">
    <cfRule type="cellIs" priority="41" dxfId="0" operator="greaterThan" stopIfTrue="1">
      <formula>199</formula>
    </cfRule>
  </conditionalFormatting>
  <conditionalFormatting sqref="E20:H22">
    <cfRule type="cellIs" priority="40" dxfId="9" operator="greaterThan" stopIfTrue="1">
      <formula>199</formula>
    </cfRule>
  </conditionalFormatting>
  <conditionalFormatting sqref="E20:H22">
    <cfRule type="cellIs" priority="38" dxfId="0" operator="greaterThan" stopIfTrue="1">
      <formula>199</formula>
    </cfRule>
    <cfRule type="cellIs" priority="39" dxfId="0" operator="greaterThan" stopIfTrue="1">
      <formula>199</formula>
    </cfRule>
  </conditionalFormatting>
  <conditionalFormatting sqref="E20:H22">
    <cfRule type="cellIs" priority="35" dxfId="2" operator="greaterThan" stopIfTrue="1">
      <formula>199</formula>
    </cfRule>
    <cfRule type="cellIs" priority="36" dxfId="0" operator="greaterThan" stopIfTrue="1">
      <formula>199</formula>
    </cfRule>
    <cfRule type="cellIs" priority="37" dxfId="0" operator="greaterThan" stopIfTrue="1">
      <formula>199</formula>
    </cfRule>
  </conditionalFormatting>
  <conditionalFormatting sqref="D20:H22">
    <cfRule type="cellIs" priority="32" dxfId="2" operator="greaterThan" stopIfTrue="1">
      <formula>199</formula>
    </cfRule>
    <cfRule type="cellIs" priority="33" dxfId="0" operator="greaterThan" stopIfTrue="1">
      <formula>199</formula>
    </cfRule>
    <cfRule type="cellIs" priority="34" dxfId="2" operator="greaterThan" stopIfTrue="1">
      <formula>199</formula>
    </cfRule>
  </conditionalFormatting>
  <conditionalFormatting sqref="E20:H22">
    <cfRule type="cellIs" priority="31" dxfId="2" operator="greaterThan" stopIfTrue="1">
      <formula>199</formula>
    </cfRule>
  </conditionalFormatting>
  <conditionalFormatting sqref="J20:J22">
    <cfRule type="cellIs" priority="28" dxfId="2" operator="greaterThan" stopIfTrue="1">
      <formula>199</formula>
    </cfRule>
    <cfRule type="cellIs" priority="29" dxfId="0" operator="greaterThan" stopIfTrue="1">
      <formula>199</formula>
    </cfRule>
    <cfRule type="cellIs" priority="30" dxfId="2" operator="greaterThan" stopIfTrue="1">
      <formula>199</formula>
    </cfRule>
  </conditionalFormatting>
  <conditionalFormatting sqref="J20">
    <cfRule type="cellIs" priority="25" dxfId="2" operator="greaterThan" stopIfTrue="1">
      <formula>199</formula>
    </cfRule>
    <cfRule type="cellIs" priority="26" dxfId="0" operator="greaterThan" stopIfTrue="1">
      <formula>199</formula>
    </cfRule>
    <cfRule type="cellIs" priority="27" dxfId="2" operator="greaterThan" stopIfTrue="1">
      <formula>199</formula>
    </cfRule>
  </conditionalFormatting>
  <conditionalFormatting sqref="D3:D5">
    <cfRule type="cellIs" priority="22" dxfId="2" operator="greaterThan" stopIfTrue="1">
      <formula>199</formula>
    </cfRule>
    <cfRule type="cellIs" priority="23" dxfId="0" operator="greaterThan" stopIfTrue="1">
      <formula>199</formula>
    </cfRule>
    <cfRule type="cellIs" priority="24" dxfId="2" operator="greaterThan" stopIfTrue="1">
      <formula>199</formula>
    </cfRule>
  </conditionalFormatting>
  <conditionalFormatting sqref="D3:D5">
    <cfRule type="cellIs" priority="19" dxfId="2" operator="greaterThan" stopIfTrue="1">
      <formula>199</formula>
    </cfRule>
    <cfRule type="cellIs" priority="20" dxfId="0" operator="greaterThan" stopIfTrue="1">
      <formula>199</formula>
    </cfRule>
    <cfRule type="cellIs" priority="21" dxfId="2" operator="greaterThan" stopIfTrue="1">
      <formula>199</formula>
    </cfRule>
  </conditionalFormatting>
  <conditionalFormatting sqref="D10:D11">
    <cfRule type="cellIs" priority="16" dxfId="2" operator="greaterThan" stopIfTrue="1">
      <formula>199</formula>
    </cfRule>
    <cfRule type="cellIs" priority="17" dxfId="0" operator="greaterThan" stopIfTrue="1">
      <formula>199</formula>
    </cfRule>
    <cfRule type="cellIs" priority="18" dxfId="2" operator="greaterThan" stopIfTrue="1">
      <formula>199</formula>
    </cfRule>
  </conditionalFormatting>
  <conditionalFormatting sqref="D10:D11">
    <cfRule type="cellIs" priority="13" dxfId="2" operator="greaterThan" stopIfTrue="1">
      <formula>199</formula>
    </cfRule>
    <cfRule type="cellIs" priority="14" dxfId="0" operator="greaterThan" stopIfTrue="1">
      <formula>199</formula>
    </cfRule>
    <cfRule type="cellIs" priority="15" dxfId="2" operator="greaterThan" stopIfTrue="1">
      <formula>199</formula>
    </cfRule>
  </conditionalFormatting>
  <conditionalFormatting sqref="D13:D14">
    <cfRule type="cellIs" priority="10" dxfId="2" operator="greaterThan" stopIfTrue="1">
      <formula>199</formula>
    </cfRule>
    <cfRule type="cellIs" priority="11" dxfId="0" operator="greaterThan" stopIfTrue="1">
      <formula>199</formula>
    </cfRule>
    <cfRule type="cellIs" priority="12" dxfId="2" operator="greaterThan" stopIfTrue="1">
      <formula>199</formula>
    </cfRule>
  </conditionalFormatting>
  <conditionalFormatting sqref="D13:D14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2" operator="greaterThan" stopIfTrue="1">
      <formula>199</formula>
    </cfRule>
  </conditionalFormatting>
  <conditionalFormatting sqref="D16:D17">
    <cfRule type="cellIs" priority="4" dxfId="2" operator="greaterThan" stopIfTrue="1">
      <formula>199</formula>
    </cfRule>
    <cfRule type="cellIs" priority="5" dxfId="0" operator="greaterThan" stopIfTrue="1">
      <formula>199</formula>
    </cfRule>
    <cfRule type="cellIs" priority="6" dxfId="2" operator="greaterThan" stopIfTrue="1">
      <formula>199</formula>
    </cfRule>
  </conditionalFormatting>
  <conditionalFormatting sqref="D16:D17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3.421875" style="17" bestFit="1" customWidth="1"/>
    <col min="2" max="2" width="19.57421875" style="18" bestFit="1" customWidth="1"/>
    <col min="3" max="3" width="13.421875" style="19" bestFit="1" customWidth="1"/>
    <col min="4" max="4" width="6.7109375" style="19" bestFit="1" customWidth="1"/>
    <col min="5" max="8" width="5.140625" style="19" bestFit="1" customWidth="1"/>
    <col min="9" max="9" width="7.57421875" style="19" bestFit="1" customWidth="1"/>
    <col min="10" max="10" width="7.8515625" style="19" bestFit="1" customWidth="1"/>
    <col min="11" max="11" width="11.421875" style="19" customWidth="1"/>
    <col min="12" max="12" width="6.421875" style="63" bestFit="1" customWidth="1"/>
    <col min="13" max="13" width="8.28125" style="60" bestFit="1" customWidth="1"/>
    <col min="14" max="14" width="4.14062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70" t="s">
        <v>4</v>
      </c>
      <c r="L1" s="63"/>
      <c r="M1" s="60"/>
      <c r="N1" s="171" t="s">
        <v>26</v>
      </c>
      <c r="P1" s="8"/>
      <c r="Q1" s="8"/>
    </row>
    <row r="2" spans="1:17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1"/>
      <c r="M2" s="2"/>
      <c r="N2" s="171"/>
      <c r="P2" s="32"/>
      <c r="Q2" s="32"/>
    </row>
    <row r="3" spans="1:17" s="37" customFormat="1" ht="15.75">
      <c r="A3" s="36"/>
      <c r="B3" s="39"/>
      <c r="C3" s="33"/>
      <c r="D3" s="35"/>
      <c r="E3" s="32"/>
      <c r="F3" s="32"/>
      <c r="G3" s="30"/>
      <c r="H3" s="32"/>
      <c r="I3" s="32"/>
      <c r="J3" s="32"/>
      <c r="K3" s="34"/>
      <c r="L3" s="57"/>
      <c r="M3" s="54"/>
      <c r="P3" s="32"/>
      <c r="Q3" s="32"/>
    </row>
    <row r="4" spans="1:17" s="37" customFormat="1" ht="15.75">
      <c r="A4" s="36">
        <v>1</v>
      </c>
      <c r="B4" s="39" t="s">
        <v>18</v>
      </c>
      <c r="C4" s="33">
        <v>42708</v>
      </c>
      <c r="D4" s="127">
        <v>24</v>
      </c>
      <c r="E4" s="32">
        <v>155</v>
      </c>
      <c r="F4" s="32">
        <v>150</v>
      </c>
      <c r="G4" s="32">
        <v>124</v>
      </c>
      <c r="H4" s="32">
        <v>139</v>
      </c>
      <c r="I4" s="32">
        <f>+E4+F4+G4+H4</f>
        <v>568</v>
      </c>
      <c r="J4" s="32">
        <v>4</v>
      </c>
      <c r="K4" s="34">
        <f>+I4/J4</f>
        <v>142</v>
      </c>
      <c r="L4"/>
      <c r="M4"/>
      <c r="P4" s="32"/>
      <c r="Q4" s="32"/>
    </row>
    <row r="5" spans="1:17" s="99" customFormat="1" ht="18">
      <c r="A5" s="17"/>
      <c r="B5" s="37" t="s">
        <v>67</v>
      </c>
      <c r="C5" s="19"/>
      <c r="D5" s="127">
        <v>13</v>
      </c>
      <c r="E5" s="32">
        <v>121</v>
      </c>
      <c r="F5" s="32">
        <v>103</v>
      </c>
      <c r="G5" s="32">
        <v>154</v>
      </c>
      <c r="H5" s="32">
        <v>117</v>
      </c>
      <c r="I5" s="32">
        <f>+E5+F5+G5+H5</f>
        <v>495</v>
      </c>
      <c r="J5" s="32">
        <v>4</v>
      </c>
      <c r="K5" s="34">
        <f>+I5/J5</f>
        <v>123.75</v>
      </c>
      <c r="L5" s="142">
        <f>+I5+I4</f>
        <v>1063</v>
      </c>
      <c r="M5" s="143">
        <f>+L5/8</f>
        <v>132.875</v>
      </c>
      <c r="N5" s="36">
        <v>1</v>
      </c>
      <c r="P5" s="101"/>
      <c r="Q5" s="101"/>
    </row>
    <row r="6" ht="12.75"/>
    <row r="7" spans="1:11" ht="15.75">
      <c r="A7" s="36"/>
      <c r="B7" s="39"/>
      <c r="C7" s="112"/>
      <c r="D7" s="35"/>
      <c r="E7" s="32"/>
      <c r="F7" s="32"/>
      <c r="G7" s="32"/>
      <c r="I7" s="32">
        <f>SUM(E7:H7)</f>
        <v>0</v>
      </c>
      <c r="J7" s="32"/>
      <c r="K7" s="34" t="e">
        <f>+I7/J7</f>
        <v>#DIV/0!</v>
      </c>
    </row>
    <row r="8" spans="1:17" s="37" customFormat="1" ht="15">
      <c r="A8"/>
      <c r="C8"/>
      <c r="D8" s="35"/>
      <c r="E8" s="32"/>
      <c r="F8" s="32"/>
      <c r="G8" s="32"/>
      <c r="H8"/>
      <c r="I8" s="32">
        <f>SUM(E8:H8)</f>
        <v>0</v>
      </c>
      <c r="J8" s="32"/>
      <c r="K8" s="34" t="e">
        <f>+I8/J8</f>
        <v>#DIV/0!</v>
      </c>
      <c r="L8"/>
      <c r="M8"/>
      <c r="N8"/>
      <c r="P8" s="32"/>
      <c r="Q8" s="32"/>
    </row>
    <row r="9" spans="1:17" s="24" customFormat="1" ht="18">
      <c r="A9"/>
      <c r="B9"/>
      <c r="C9"/>
      <c r="D9" s="35"/>
      <c r="E9" s="32"/>
      <c r="F9" s="32"/>
      <c r="G9" s="32"/>
      <c r="H9"/>
      <c r="I9" s="32">
        <f>SUM(E9:H9)</f>
        <v>0</v>
      </c>
      <c r="J9" s="32"/>
      <c r="K9" s="34" t="e">
        <f>+I9/J9</f>
        <v>#DIV/0!</v>
      </c>
      <c r="L9" s="69">
        <f>+I6+I7+I8+I9</f>
        <v>0</v>
      </c>
      <c r="M9" s="70">
        <f>+L9/9</f>
        <v>0</v>
      </c>
      <c r="N9"/>
      <c r="O9" s="23"/>
      <c r="P9" s="21"/>
      <c r="Q9" s="21"/>
    </row>
    <row r="10" spans="1:17" s="24" customFormat="1" ht="18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 s="23"/>
      <c r="P10" s="21"/>
      <c r="Q10" s="21"/>
    </row>
    <row r="11" spans="1:17" s="99" customFormat="1" ht="15.75">
      <c r="A11"/>
      <c r="B11" s="39"/>
      <c r="C11" s="112"/>
      <c r="D11" s="35"/>
      <c r="E11" s="32"/>
      <c r="F11" s="32"/>
      <c r="G11" s="32"/>
      <c r="H11"/>
      <c r="I11" s="32">
        <f>SUM(E11:H11)</f>
        <v>0</v>
      </c>
      <c r="J11" s="32"/>
      <c r="K11" s="34" t="e">
        <f>+I11/J11</f>
        <v>#DIV/0!</v>
      </c>
      <c r="L11"/>
      <c r="M11"/>
      <c r="N11"/>
      <c r="P11" s="101"/>
      <c r="Q11" s="101"/>
    </row>
    <row r="12" spans="1:17" s="24" customFormat="1" ht="18">
      <c r="A12"/>
      <c r="B12" s="37"/>
      <c r="C12"/>
      <c r="D12" s="35"/>
      <c r="E12" s="32"/>
      <c r="F12" s="32"/>
      <c r="G12" s="32"/>
      <c r="H12"/>
      <c r="I12" s="32">
        <f>SUM(E12:H12)</f>
        <v>0</v>
      </c>
      <c r="J12" s="32"/>
      <c r="K12" s="34" t="e">
        <f>+I12/J12</f>
        <v>#DIV/0!</v>
      </c>
      <c r="L12" s="69">
        <f>+I12+I11</f>
        <v>0</v>
      </c>
      <c r="M12" s="70">
        <f>+L12/6</f>
        <v>0</v>
      </c>
      <c r="N12"/>
      <c r="O12" s="23"/>
      <c r="P12" s="21"/>
      <c r="Q12" s="21"/>
    </row>
    <row r="13" spans="1:17" s="24" customFormat="1" ht="18">
      <c r="A13"/>
      <c r="B13"/>
      <c r="C13"/>
      <c r="D13" s="35"/>
      <c r="E13"/>
      <c r="F13"/>
      <c r="G13"/>
      <c r="H13"/>
      <c r="I13"/>
      <c r="J13"/>
      <c r="K13"/>
      <c r="L13"/>
      <c r="M13"/>
      <c r="N13"/>
      <c r="O13" s="23"/>
      <c r="P13" s="21"/>
      <c r="Q13" s="21"/>
    </row>
    <row r="14" spans="14:17" s="24" customFormat="1" ht="18">
      <c r="N14"/>
      <c r="O14" s="23"/>
      <c r="P14" s="21"/>
      <c r="Q14" s="21"/>
    </row>
    <row r="15" spans="1:17" s="24" customFormat="1" ht="18">
      <c r="A15" s="36"/>
      <c r="B15" s="37"/>
      <c r="C15" s="33"/>
      <c r="D15" s="32"/>
      <c r="E15" s="32"/>
      <c r="F15" s="32"/>
      <c r="G15" s="32"/>
      <c r="H15" s="32"/>
      <c r="I15" s="32"/>
      <c r="J15" s="32"/>
      <c r="K15"/>
      <c r="L15"/>
      <c r="M15"/>
      <c r="N15"/>
      <c r="O15" s="23"/>
      <c r="P15" s="21"/>
      <c r="Q15" s="21"/>
    </row>
    <row r="16" spans="1:17" s="24" customFormat="1" ht="18">
      <c r="A16" s="16"/>
      <c r="B16" s="99"/>
      <c r="C16" s="100"/>
      <c r="D16" s="101"/>
      <c r="E16" s="101"/>
      <c r="F16" s="101"/>
      <c r="G16" s="101"/>
      <c r="H16" s="101"/>
      <c r="I16" s="101"/>
      <c r="J16" s="101"/>
      <c r="K16" s="104"/>
      <c r="L16" s="16"/>
      <c r="M16" s="25"/>
      <c r="N16" s="16"/>
      <c r="O16" s="23"/>
      <c r="P16" s="21"/>
      <c r="Q16" s="21"/>
    </row>
    <row r="17" spans="1:17" s="24" customFormat="1" ht="18">
      <c r="A17" s="23">
        <f>SUM(A3:A16)</f>
        <v>1</v>
      </c>
      <c r="C17" s="23" t="s">
        <v>4</v>
      </c>
      <c r="D17" s="23"/>
      <c r="E17" s="23"/>
      <c r="F17" s="23"/>
      <c r="G17" s="23"/>
      <c r="H17" s="23"/>
      <c r="I17" s="23">
        <f>SUM(I3:I16)</f>
        <v>1063</v>
      </c>
      <c r="J17" s="23">
        <f>SUM(J3:J16)</f>
        <v>8</v>
      </c>
      <c r="K17" s="27">
        <f>I17/J17</f>
        <v>132.875</v>
      </c>
      <c r="L17" s="1"/>
      <c r="M17" s="2"/>
      <c r="N17" s="23">
        <f>SUM(N4:N16)</f>
        <v>1</v>
      </c>
      <c r="O17" s="23"/>
      <c r="P17" s="21"/>
      <c r="Q17" s="21"/>
    </row>
    <row r="18" spans="1:17" s="24" customFormat="1" ht="18">
      <c r="A18" s="23"/>
      <c r="C18" s="21"/>
      <c r="D18" s="21"/>
      <c r="E18" s="21"/>
      <c r="F18" s="21"/>
      <c r="G18" s="21"/>
      <c r="H18" s="21"/>
      <c r="I18" s="21"/>
      <c r="J18" s="21"/>
      <c r="K18" s="21"/>
      <c r="L18" s="1"/>
      <c r="M18" s="2"/>
      <c r="N18" s="23"/>
      <c r="O18" s="23"/>
      <c r="P18" s="21"/>
      <c r="Q18" s="21"/>
    </row>
    <row r="19" spans="1:17" s="24" customFormat="1" ht="18">
      <c r="A19" s="23"/>
      <c r="C19" s="23"/>
      <c r="D19" s="21"/>
      <c r="E19" s="21"/>
      <c r="F19" s="21"/>
      <c r="G19" s="21"/>
      <c r="H19" s="21"/>
      <c r="I19" s="23"/>
      <c r="J19" s="23"/>
      <c r="K19" s="27"/>
      <c r="L19" s="1"/>
      <c r="M19" s="2"/>
      <c r="N19" s="23"/>
      <c r="O19" s="23"/>
      <c r="P19" s="21"/>
      <c r="Q19" s="21"/>
    </row>
    <row r="20" spans="1:17" s="24" customFormat="1" ht="18">
      <c r="A20" s="23"/>
      <c r="C20" s="21"/>
      <c r="D20" s="21"/>
      <c r="E20" s="21"/>
      <c r="F20" s="21"/>
      <c r="G20" s="21"/>
      <c r="H20" s="21"/>
      <c r="I20" s="21"/>
      <c r="J20" s="21"/>
      <c r="K20" s="21"/>
      <c r="L20" s="1"/>
      <c r="M20" s="2"/>
      <c r="N20" s="23"/>
      <c r="O20" s="23"/>
      <c r="P20" s="21"/>
      <c r="Q20" s="21"/>
    </row>
    <row r="21" spans="1:17" s="24" customFormat="1" ht="18">
      <c r="A21" s="23"/>
      <c r="C21" s="21"/>
      <c r="D21" s="21"/>
      <c r="E21" s="21"/>
      <c r="F21" s="21"/>
      <c r="G21" s="21"/>
      <c r="H21" s="21"/>
      <c r="I21" s="23"/>
      <c r="J21" s="23"/>
      <c r="K21" s="27"/>
      <c r="L21" s="1"/>
      <c r="M21" s="2"/>
      <c r="N21" s="23"/>
      <c r="O21" s="23"/>
      <c r="P21" s="21"/>
      <c r="Q21" s="21"/>
    </row>
    <row r="22" spans="1:17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1"/>
      <c r="M22" s="2"/>
      <c r="N22" s="23"/>
      <c r="O22" s="23"/>
      <c r="P22" s="21"/>
      <c r="Q22" s="21"/>
    </row>
    <row r="23" spans="1:17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1"/>
      <c r="M23" s="2"/>
      <c r="N23" s="23"/>
      <c r="O23" s="23"/>
      <c r="P23" s="21"/>
      <c r="Q23" s="21"/>
    </row>
    <row r="24" spans="1:17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1"/>
      <c r="M24" s="2"/>
      <c r="N24" s="23"/>
      <c r="O24" s="23"/>
      <c r="P24" s="21"/>
      <c r="Q24" s="21"/>
    </row>
    <row r="25" spans="1:17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1"/>
      <c r="M25" s="2"/>
      <c r="N25" s="23"/>
      <c r="O25" s="23"/>
      <c r="P25" s="21"/>
      <c r="Q25" s="21"/>
    </row>
    <row r="26" spans="1:17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1"/>
      <c r="M26" s="2"/>
      <c r="N26" s="23"/>
      <c r="O26" s="23"/>
      <c r="P26" s="21"/>
      <c r="Q26" s="21"/>
    </row>
    <row r="27" spans="1:17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1"/>
      <c r="M27" s="2"/>
      <c r="N27" s="23"/>
      <c r="O27" s="23"/>
      <c r="P27" s="21"/>
      <c r="Q27" s="21"/>
    </row>
    <row r="28" spans="1:17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1"/>
      <c r="M28" s="2"/>
      <c r="N28" s="23"/>
      <c r="O28" s="23"/>
      <c r="P28" s="21"/>
      <c r="Q28" s="21"/>
    </row>
    <row r="29" spans="1:17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1"/>
      <c r="M29" s="2"/>
      <c r="N29" s="23"/>
      <c r="O29" s="23"/>
      <c r="P29" s="21"/>
      <c r="Q29" s="21"/>
    </row>
    <row r="30" spans="1:17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1"/>
      <c r="M30" s="2"/>
      <c r="N30" s="23"/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1"/>
      <c r="M31" s="2"/>
      <c r="N31" s="23"/>
      <c r="O31" s="23"/>
      <c r="P31" s="21"/>
      <c r="Q31" s="21"/>
    </row>
    <row r="32" spans="1:17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1"/>
      <c r="M32" s="2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1"/>
      <c r="M33" s="2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1"/>
      <c r="M34" s="2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1"/>
      <c r="M35" s="2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1"/>
      <c r="M36" s="2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1"/>
      <c r="M37" s="2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1"/>
      <c r="M38" s="2"/>
      <c r="N38" s="23"/>
      <c r="O38" s="23"/>
      <c r="P38" s="21"/>
      <c r="Q38" s="21"/>
    </row>
    <row r="39" spans="1:17" s="26" customFormat="1" ht="18">
      <c r="A39" s="23"/>
      <c r="B39" s="24"/>
      <c r="C39" s="21"/>
      <c r="D39" s="21"/>
      <c r="E39" s="21"/>
      <c r="F39" s="21"/>
      <c r="G39" s="21"/>
      <c r="H39" s="21"/>
      <c r="I39" s="21"/>
      <c r="J39" s="21"/>
      <c r="K39" s="21"/>
      <c r="L39" s="1"/>
      <c r="M39" s="2"/>
      <c r="N39" s="23"/>
      <c r="O39" s="23"/>
      <c r="P39" s="23"/>
      <c r="Q39" s="23"/>
    </row>
    <row r="40" spans="1:17" s="26" customFormat="1" ht="18">
      <c r="A40" s="23"/>
      <c r="B40" s="24"/>
      <c r="C40" s="21"/>
      <c r="D40" s="21"/>
      <c r="E40" s="21"/>
      <c r="F40" s="21"/>
      <c r="G40" s="21"/>
      <c r="H40" s="21"/>
      <c r="I40" s="21"/>
      <c r="J40" s="21"/>
      <c r="K40" s="21"/>
      <c r="L40" s="1"/>
      <c r="M40" s="2"/>
      <c r="N40" s="23"/>
      <c r="O40" s="23"/>
      <c r="P40" s="23"/>
      <c r="Q40" s="23"/>
    </row>
    <row r="41" spans="1:17" s="26" customFormat="1" ht="18">
      <c r="A41" s="23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1"/>
      <c r="M41" s="2"/>
      <c r="N41" s="23"/>
      <c r="O41" s="23"/>
      <c r="P41" s="23"/>
      <c r="Q41" s="23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1"/>
      <c r="M42" s="2"/>
      <c r="N42" s="23"/>
      <c r="O42" s="23"/>
      <c r="P42" s="21"/>
      <c r="Q42" s="21"/>
    </row>
    <row r="43" spans="1:17" s="26" customFormat="1" ht="18">
      <c r="A43" s="23"/>
      <c r="B43" s="24"/>
      <c r="C43" s="21"/>
      <c r="D43" s="21"/>
      <c r="E43" s="21"/>
      <c r="F43" s="21"/>
      <c r="G43" s="21"/>
      <c r="H43" s="21"/>
      <c r="I43" s="21"/>
      <c r="J43" s="21"/>
      <c r="K43" s="21"/>
      <c r="L43" s="1"/>
      <c r="M43" s="2"/>
      <c r="N43" s="23"/>
      <c r="O43" s="23"/>
      <c r="P43" s="23"/>
      <c r="Q43" s="23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1"/>
      <c r="M44" s="2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1"/>
      <c r="M45" s="2"/>
      <c r="N45" s="23"/>
      <c r="O45" s="23"/>
      <c r="P45" s="21"/>
      <c r="Q45" s="21"/>
    </row>
    <row r="46" spans="1:17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1"/>
      <c r="M46" s="2"/>
      <c r="N46" s="23"/>
      <c r="O46" s="23"/>
      <c r="P46" s="21"/>
      <c r="Q46" s="21"/>
    </row>
    <row r="47" spans="1:17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1"/>
      <c r="M47" s="2"/>
      <c r="N47" s="23"/>
      <c r="O47" s="23"/>
      <c r="P47" s="21"/>
      <c r="Q47" s="21"/>
    </row>
    <row r="48" spans="1:17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1"/>
      <c r="M48" s="2"/>
      <c r="N48" s="23"/>
      <c r="O48" s="23"/>
      <c r="P48" s="21"/>
      <c r="Q48" s="21"/>
    </row>
    <row r="49" spans="1:17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1"/>
      <c r="M49" s="2"/>
      <c r="N49" s="23"/>
      <c r="O49" s="23"/>
      <c r="P49" s="21"/>
      <c r="Q49" s="21"/>
    </row>
    <row r="50" spans="1:17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1"/>
      <c r="M50" s="2"/>
      <c r="N50" s="23"/>
      <c r="O50" s="23"/>
      <c r="P50" s="21"/>
      <c r="Q50" s="21"/>
    </row>
    <row r="51" spans="1:14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1"/>
      <c r="M51" s="2"/>
      <c r="N51" s="23"/>
    </row>
    <row r="52" spans="1:14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1"/>
      <c r="M52" s="2"/>
      <c r="N52" s="23"/>
    </row>
    <row r="53" spans="1:14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1"/>
      <c r="M53" s="2"/>
      <c r="N53" s="23"/>
    </row>
    <row r="54" spans="1:14" ht="18">
      <c r="A54" s="23"/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1"/>
      <c r="M54" s="2"/>
      <c r="N54" s="23"/>
    </row>
    <row r="55" spans="1:14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1"/>
      <c r="M55" s="2"/>
      <c r="N55" s="23"/>
    </row>
    <row r="56" spans="1:14" ht="18">
      <c r="A56" s="23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1"/>
      <c r="M56" s="2"/>
      <c r="N56" s="23"/>
    </row>
    <row r="57" spans="1:14" ht="18">
      <c r="A57" s="23"/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1"/>
      <c r="M57" s="2"/>
      <c r="N57" s="23"/>
    </row>
    <row r="58" spans="1:14" ht="18">
      <c r="A58" s="23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1"/>
      <c r="M58" s="2"/>
      <c r="N58" s="23"/>
    </row>
    <row r="59" spans="1:14" ht="18">
      <c r="A59" s="23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1"/>
      <c r="M59" s="2"/>
      <c r="N59" s="23"/>
    </row>
    <row r="60" spans="1:14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1"/>
      <c r="M60" s="2"/>
      <c r="N60" s="23"/>
    </row>
    <row r="61" spans="1:14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1"/>
      <c r="M61" s="2"/>
      <c r="N61" s="23"/>
    </row>
    <row r="62" spans="1:13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1"/>
      <c r="M62" s="2"/>
    </row>
    <row r="63" spans="1:13" ht="18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1"/>
      <c r="M63" s="2"/>
    </row>
    <row r="64" spans="1:13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1"/>
      <c r="M64" s="2"/>
    </row>
    <row r="65" spans="1:13" ht="18">
      <c r="A65" s="23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1"/>
      <c r="M65" s="2"/>
    </row>
    <row r="66" spans="1:13" ht="18">
      <c r="A66" s="23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1"/>
      <c r="M66" s="2"/>
    </row>
    <row r="67" spans="1:13" ht="18">
      <c r="A67" s="23"/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1"/>
      <c r="M67" s="2"/>
    </row>
  </sheetData>
  <sheetProtection/>
  <mergeCells count="2">
    <mergeCell ref="A1:A2"/>
    <mergeCell ref="N1:N2"/>
  </mergeCells>
  <conditionalFormatting sqref="E15:H16 E3:H5 E7:H9 E11:H12">
    <cfRule type="cellIs" priority="223" dxfId="0" operator="greaterThan" stopIfTrue="1">
      <formula>199</formula>
    </cfRule>
  </conditionalFormatting>
  <conditionalFormatting sqref="E15:G16 E3:G5 E7:G9 E11:G12">
    <cfRule type="cellIs" priority="222" dxfId="9" operator="greaterThan" stopIfTrue="1">
      <formula>199</formula>
    </cfRule>
  </conditionalFormatting>
  <conditionalFormatting sqref="E15:H16 E3:H5 E11:H12">
    <cfRule type="cellIs" priority="220" dxfId="0" operator="greaterThan" stopIfTrue="1">
      <formula>199</formula>
    </cfRule>
    <cfRule type="cellIs" priority="221" dxfId="0" operator="greaterThan" stopIfTrue="1">
      <formula>199</formula>
    </cfRule>
  </conditionalFormatting>
  <conditionalFormatting sqref="E15:H16 E3:H5 E7:H9 E11:H12">
    <cfRule type="cellIs" priority="217" dxfId="2" operator="greaterThan" stopIfTrue="1">
      <formula>199</formula>
    </cfRule>
    <cfRule type="cellIs" priority="218" dxfId="0" operator="greaterThan" stopIfTrue="1">
      <formula>199</formula>
    </cfRule>
    <cfRule type="cellIs" priority="219" dxfId="0" operator="greaterThan" stopIfTrue="1">
      <formula>199</formula>
    </cfRule>
  </conditionalFormatting>
  <conditionalFormatting sqref="E15:H16 E3:H5 E7:H9 J7:J9 E11:H12">
    <cfRule type="cellIs" priority="214" dxfId="2" operator="greaterThan" stopIfTrue="1">
      <formula>199</formula>
    </cfRule>
    <cfRule type="cellIs" priority="215" dxfId="0" operator="greaterThan" stopIfTrue="1">
      <formula>199</formula>
    </cfRule>
    <cfRule type="cellIs" priority="216" dxfId="2" operator="greaterThan" stopIfTrue="1">
      <formula>199</formula>
    </cfRule>
  </conditionalFormatting>
  <conditionalFormatting sqref="E15:H15 E11:H12">
    <cfRule type="cellIs" priority="202" dxfId="2" operator="greaterThan" stopIfTrue="1">
      <formula>199</formula>
    </cfRule>
  </conditionalFormatting>
  <conditionalFormatting sqref="E4:H5">
    <cfRule type="cellIs" priority="32" dxfId="0" operator="greaterThan" stopIfTrue="1">
      <formula>199</formula>
    </cfRule>
  </conditionalFormatting>
  <conditionalFormatting sqref="E4:G5">
    <cfRule type="cellIs" priority="31" dxfId="9" operator="greaterThan" stopIfTrue="1">
      <formula>199</formula>
    </cfRule>
  </conditionalFormatting>
  <conditionalFormatting sqref="E4:H5">
    <cfRule type="cellIs" priority="28" dxfId="2" operator="greaterThan" stopIfTrue="1">
      <formula>199</formula>
    </cfRule>
    <cfRule type="cellIs" priority="29" dxfId="0" operator="greaterThan" stopIfTrue="1">
      <formula>199</formula>
    </cfRule>
    <cfRule type="cellIs" priority="30" dxfId="0" operator="greaterThan" stopIfTrue="1">
      <formula>199</formula>
    </cfRule>
  </conditionalFormatting>
  <conditionalFormatting sqref="D4:H5">
    <cfRule type="cellIs" priority="25" dxfId="2" operator="greaterThan" stopIfTrue="1">
      <formula>199</formula>
    </cfRule>
    <cfRule type="cellIs" priority="26" dxfId="0" operator="greaterThan" stopIfTrue="1">
      <formula>199</formula>
    </cfRule>
    <cfRule type="cellIs" priority="27" dxfId="2" operator="greaterThan" stopIfTrue="1">
      <formula>199</formula>
    </cfRule>
  </conditionalFormatting>
  <conditionalFormatting sqref="E4:G5">
    <cfRule type="cellIs" priority="24" dxfId="2" operator="greaterThan" stopIfTrue="1">
      <formula>199</formula>
    </cfRule>
  </conditionalFormatting>
  <conditionalFormatting sqref="E4:H5">
    <cfRule type="cellIs" priority="23" dxfId="0" operator="greaterThan" stopIfTrue="1">
      <formula>199</formula>
    </cfRule>
  </conditionalFormatting>
  <conditionalFormatting sqref="E4:H5">
    <cfRule type="cellIs" priority="22" dxfId="9" operator="greaterThan" stopIfTrue="1">
      <formula>199</formula>
    </cfRule>
  </conditionalFormatting>
  <conditionalFormatting sqref="E4:H5">
    <cfRule type="cellIs" priority="20" dxfId="0" operator="greaterThan" stopIfTrue="1">
      <formula>199</formula>
    </cfRule>
    <cfRule type="cellIs" priority="21" dxfId="0" operator="greaterThan" stopIfTrue="1">
      <formula>199</formula>
    </cfRule>
  </conditionalFormatting>
  <conditionalFormatting sqref="E4:H5">
    <cfRule type="cellIs" priority="17" dxfId="2" operator="greaterThan" stopIfTrue="1">
      <formula>199</formula>
    </cfRule>
    <cfRule type="cellIs" priority="18" dxfId="0" operator="greaterThan" stopIfTrue="1">
      <formula>199</formula>
    </cfRule>
    <cfRule type="cellIs" priority="19" dxfId="0" operator="greaterThan" stopIfTrue="1">
      <formula>199</formula>
    </cfRule>
  </conditionalFormatting>
  <conditionalFormatting sqref="D4:H5">
    <cfRule type="cellIs" priority="14" dxfId="2" operator="greaterThan" stopIfTrue="1">
      <formula>199</formula>
    </cfRule>
    <cfRule type="cellIs" priority="15" dxfId="0" operator="greaterThan" stopIfTrue="1">
      <formula>199</formula>
    </cfRule>
    <cfRule type="cellIs" priority="16" dxfId="2" operator="greaterThan" stopIfTrue="1">
      <formula>199</formula>
    </cfRule>
  </conditionalFormatting>
  <conditionalFormatting sqref="E4:H5">
    <cfRule type="cellIs" priority="13" dxfId="2" operator="greaterThan" stopIfTrue="1">
      <formula>199</formula>
    </cfRule>
  </conditionalFormatting>
  <conditionalFormatting sqref="J4:J5">
    <cfRule type="cellIs" priority="10" dxfId="2" operator="greaterThan" stopIfTrue="1">
      <formula>199</formula>
    </cfRule>
    <cfRule type="cellIs" priority="11" dxfId="0" operator="greaterThan" stopIfTrue="1">
      <formula>199</formula>
    </cfRule>
    <cfRule type="cellIs" priority="12" dxfId="2" operator="greaterThan" stopIfTrue="1">
      <formula>199</formula>
    </cfRule>
  </conditionalFormatting>
  <conditionalFormatting sqref="J4:J5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2" operator="greaterThan" stopIfTrue="1">
      <formula>199</formula>
    </cfRule>
  </conditionalFormatting>
  <conditionalFormatting sqref="D4:D5">
    <cfRule type="cellIs" priority="4" dxfId="2" operator="greaterThan" stopIfTrue="1">
      <formula>199</formula>
    </cfRule>
    <cfRule type="cellIs" priority="5" dxfId="0" operator="greaterThan" stopIfTrue="1">
      <formula>199</formula>
    </cfRule>
    <cfRule type="cellIs" priority="6" dxfId="2" operator="greaterThan" stopIfTrue="1">
      <formula>199</formula>
    </cfRule>
  </conditionalFormatting>
  <conditionalFormatting sqref="D4:D5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92"/>
  <sheetViews>
    <sheetView zoomScalePageLayoutView="0" workbookViewId="0" topLeftCell="A19">
      <selection activeCell="A37" sqref="A37:O38"/>
    </sheetView>
  </sheetViews>
  <sheetFormatPr defaultColWidth="11.421875" defaultRowHeight="12.75"/>
  <cols>
    <col min="1" max="1" width="3.421875" style="17" bestFit="1" customWidth="1"/>
    <col min="2" max="2" width="26.00390625" style="18" bestFit="1" customWidth="1"/>
    <col min="3" max="3" width="13.421875" style="19" bestFit="1" customWidth="1"/>
    <col min="4" max="4" width="6.7109375" style="19" bestFit="1" customWidth="1"/>
    <col min="5" max="6" width="5.140625" style="19" bestFit="1" customWidth="1"/>
    <col min="7" max="7" width="6.421875" style="19" bestFit="1" customWidth="1"/>
    <col min="8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bestFit="1" customWidth="1"/>
    <col min="13" max="13" width="6.421875" style="63" bestFit="1" customWidth="1"/>
    <col min="14" max="14" width="8.28125" style="60" bestFit="1" customWidth="1"/>
    <col min="15" max="15" width="4.14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70" t="s">
        <v>4</v>
      </c>
      <c r="M1" s="63"/>
      <c r="N1" s="60"/>
      <c r="O1" s="171" t="s">
        <v>26</v>
      </c>
      <c r="Q1" s="8"/>
      <c r="R1" s="8"/>
    </row>
    <row r="2" spans="1:18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71"/>
      <c r="Q2" s="32"/>
      <c r="R2" s="32"/>
    </row>
    <row r="3" spans="1:18" s="24" customFormat="1" ht="18.75">
      <c r="A3" s="36">
        <v>1</v>
      </c>
      <c r="B3" s="39" t="s">
        <v>18</v>
      </c>
      <c r="C3" s="33">
        <v>42644</v>
      </c>
      <c r="D3" s="134">
        <v>6</v>
      </c>
      <c r="E3" s="32">
        <v>151</v>
      </c>
      <c r="F3" s="32">
        <v>190</v>
      </c>
      <c r="G3" s="32">
        <v>211</v>
      </c>
      <c r="H3" s="32"/>
      <c r="I3" s="32"/>
      <c r="J3" s="32">
        <f>+E3+F3+G3+H3</f>
        <v>552</v>
      </c>
      <c r="K3" s="32">
        <v>3</v>
      </c>
      <c r="L3" s="34">
        <f>J3/K3</f>
        <v>184</v>
      </c>
      <c r="M3" s="57"/>
      <c r="N3" s="54"/>
      <c r="O3" s="37"/>
      <c r="P3" s="23"/>
      <c r="Q3" s="21"/>
      <c r="R3" s="21"/>
    </row>
    <row r="4" spans="1:18" s="24" customFormat="1" ht="18.75">
      <c r="A4" s="36"/>
      <c r="B4" s="37" t="s">
        <v>54</v>
      </c>
      <c r="C4" s="33"/>
      <c r="D4" s="134">
        <v>15</v>
      </c>
      <c r="E4" s="32">
        <v>203</v>
      </c>
      <c r="F4" s="32">
        <v>156</v>
      </c>
      <c r="G4" s="32">
        <v>171</v>
      </c>
      <c r="H4" s="32"/>
      <c r="I4" s="32"/>
      <c r="J4" s="32">
        <f>+E4+F4+G4+H4</f>
        <v>530</v>
      </c>
      <c r="K4" s="32">
        <v>3</v>
      </c>
      <c r="L4" s="34">
        <f>J4/K4</f>
        <v>176.66666666666666</v>
      </c>
      <c r="M4"/>
      <c r="N4"/>
      <c r="O4"/>
      <c r="P4" s="23"/>
      <c r="Q4" s="21"/>
      <c r="R4" s="21"/>
    </row>
    <row r="5" spans="1:18" s="99" customFormat="1" ht="17.25">
      <c r="A5"/>
      <c r="B5"/>
      <c r="C5"/>
      <c r="D5" s="134">
        <v>24</v>
      </c>
      <c r="E5" s="32">
        <v>149</v>
      </c>
      <c r="F5" s="32">
        <v>180</v>
      </c>
      <c r="G5" s="32">
        <v>178</v>
      </c>
      <c r="H5" s="32"/>
      <c r="I5" s="32"/>
      <c r="J5" s="32">
        <f>+E5+F5+G5+H5</f>
        <v>507</v>
      </c>
      <c r="K5" s="32">
        <v>3</v>
      </c>
      <c r="L5" s="34">
        <f>J5/K5</f>
        <v>169</v>
      </c>
      <c r="M5" s="142">
        <f>+J5+J4+J3</f>
        <v>1589</v>
      </c>
      <c r="N5" s="143">
        <f>+M5/9</f>
        <v>176.55555555555554</v>
      </c>
      <c r="O5" s="36">
        <v>1</v>
      </c>
      <c r="P5" s="16"/>
      <c r="Q5" s="101"/>
      <c r="R5" s="101"/>
    </row>
    <row r="6" spans="1:18" s="99" customFormat="1" ht="15">
      <c r="A6"/>
      <c r="B6"/>
      <c r="C6"/>
      <c r="D6"/>
      <c r="E6" s="32"/>
      <c r="F6" s="32"/>
      <c r="G6" s="32"/>
      <c r="H6" s="32"/>
      <c r="I6" s="32"/>
      <c r="J6" s="32"/>
      <c r="K6" s="32"/>
      <c r="L6"/>
      <c r="M6"/>
      <c r="N6"/>
      <c r="O6"/>
      <c r="P6" s="16"/>
      <c r="Q6" s="101"/>
      <c r="R6" s="101"/>
    </row>
    <row r="7" spans="1:19" s="99" customFormat="1" ht="18">
      <c r="A7" s="36">
        <v>1</v>
      </c>
      <c r="B7" s="39" t="s">
        <v>18</v>
      </c>
      <c r="C7" s="33">
        <v>42652</v>
      </c>
      <c r="D7" s="32"/>
      <c r="E7" s="32">
        <v>152</v>
      </c>
      <c r="F7" s="32">
        <v>202</v>
      </c>
      <c r="G7" s="32">
        <v>172</v>
      </c>
      <c r="H7" s="32"/>
      <c r="I7" s="32"/>
      <c r="J7" s="32">
        <f>SUM(E7:I7)</f>
        <v>526</v>
      </c>
      <c r="K7" s="32">
        <v>3</v>
      </c>
      <c r="L7" s="34">
        <f>+J7/K7</f>
        <v>175.33333333333334</v>
      </c>
      <c r="M7"/>
      <c r="N7"/>
      <c r="O7"/>
      <c r="P7" s="23"/>
      <c r="Q7" s="21"/>
      <c r="R7" s="101"/>
      <c r="S7" s="101"/>
    </row>
    <row r="8" spans="1:19" s="99" customFormat="1" ht="18">
      <c r="A8"/>
      <c r="B8" t="s">
        <v>60</v>
      </c>
      <c r="C8" s="113"/>
      <c r="D8" s="32"/>
      <c r="E8" s="32">
        <v>211</v>
      </c>
      <c r="F8" s="32">
        <v>185</v>
      </c>
      <c r="G8" s="32">
        <v>146</v>
      </c>
      <c r="H8" s="32"/>
      <c r="I8" s="32"/>
      <c r="J8" s="32">
        <f>SUM(E8:I8)</f>
        <v>542</v>
      </c>
      <c r="K8" s="32">
        <v>3</v>
      </c>
      <c r="L8" s="34">
        <f>+J8/K8</f>
        <v>180.66666666666666</v>
      </c>
      <c r="M8" s="142">
        <f>+J8+J7</f>
        <v>1068</v>
      </c>
      <c r="N8" s="143">
        <f>+M8/6</f>
        <v>178</v>
      </c>
      <c r="O8"/>
      <c r="P8" s="23"/>
      <c r="Q8" s="21"/>
      <c r="R8" s="101"/>
      <c r="S8" s="101"/>
    </row>
    <row r="9" spans="1:18" s="99" customFormat="1" ht="18">
      <c r="A9" s="16"/>
      <c r="C9" s="100"/>
      <c r="D9" s="101"/>
      <c r="E9" s="101"/>
      <c r="F9" s="101"/>
      <c r="G9" s="101"/>
      <c r="H9" s="101"/>
      <c r="I9" s="101"/>
      <c r="J9" s="101"/>
      <c r="K9" s="101"/>
      <c r="L9"/>
      <c r="M9"/>
      <c r="N9"/>
      <c r="O9" s="23"/>
      <c r="P9" s="23"/>
      <c r="Q9" s="101"/>
      <c r="R9" s="101"/>
    </row>
    <row r="10" spans="1:18" s="99" customFormat="1" ht="18">
      <c r="A10" s="36">
        <v>1</v>
      </c>
      <c r="B10" s="39" t="s">
        <v>78</v>
      </c>
      <c r="C10" s="33">
        <v>42694</v>
      </c>
      <c r="D10" s="120"/>
      <c r="E10" s="32">
        <v>170</v>
      </c>
      <c r="F10" s="32">
        <v>181</v>
      </c>
      <c r="G10" s="32">
        <v>201</v>
      </c>
      <c r="H10" s="32">
        <v>201</v>
      </c>
      <c r="I10" s="101"/>
      <c r="J10" s="32">
        <f>+E10+F10+G10+H10</f>
        <v>753</v>
      </c>
      <c r="K10" s="32">
        <v>4</v>
      </c>
      <c r="L10" s="34">
        <f>+J10/K10</f>
        <v>188.25</v>
      </c>
      <c r="M10"/>
      <c r="N10"/>
      <c r="O10" s="23"/>
      <c r="P10" s="23"/>
      <c r="Q10" s="101"/>
      <c r="R10" s="101"/>
    </row>
    <row r="11" spans="1:18" s="99" customFormat="1" ht="18">
      <c r="A11" s="17"/>
      <c r="B11" s="37" t="s">
        <v>79</v>
      </c>
      <c r="C11" s="100"/>
      <c r="D11" s="120"/>
      <c r="E11" s="32">
        <v>150</v>
      </c>
      <c r="F11" s="32">
        <v>157</v>
      </c>
      <c r="G11" s="32">
        <v>192</v>
      </c>
      <c r="H11" s="32"/>
      <c r="I11" s="101"/>
      <c r="J11" s="32">
        <f>+E11+F11+G11+H11</f>
        <v>499</v>
      </c>
      <c r="K11" s="32">
        <v>3</v>
      </c>
      <c r="L11" s="34">
        <f>+J11/K11</f>
        <v>166.33333333333334</v>
      </c>
      <c r="M11" s="142">
        <f>+J11+J10</f>
        <v>1252</v>
      </c>
      <c r="N11" s="143">
        <f>+M11/7</f>
        <v>178.85714285714286</v>
      </c>
      <c r="O11" s="36">
        <v>1</v>
      </c>
      <c r="P11" s="23"/>
      <c r="Q11" s="101"/>
      <c r="R11" s="101"/>
    </row>
    <row r="12" spans="1:18" s="99" customFormat="1" ht="18">
      <c r="A12" s="17"/>
      <c r="B12" s="37" t="s">
        <v>80</v>
      </c>
      <c r="C12" s="100"/>
      <c r="D12" s="120"/>
      <c r="E12" s="101"/>
      <c r="F12" s="101"/>
      <c r="G12" s="101"/>
      <c r="H12" s="101"/>
      <c r="I12" s="101"/>
      <c r="J12" s="101"/>
      <c r="K12" s="101"/>
      <c r="L12" s="104"/>
      <c r="M12" s="32"/>
      <c r="N12" s="61"/>
      <c r="O12" s="23"/>
      <c r="P12" s="23"/>
      <c r="Q12" s="101"/>
      <c r="R12" s="101"/>
    </row>
    <row r="13" spans="1:18" s="99" customFormat="1" ht="18">
      <c r="A13" s="16"/>
      <c r="C13" s="100"/>
      <c r="D13" s="101"/>
      <c r="E13" s="101"/>
      <c r="F13" s="101"/>
      <c r="G13" s="101"/>
      <c r="H13" s="101"/>
      <c r="I13" s="101"/>
      <c r="J13" s="101"/>
      <c r="K13" s="101"/>
      <c r="L13"/>
      <c r="M13"/>
      <c r="N13"/>
      <c r="O13" s="23"/>
      <c r="P13" s="23"/>
      <c r="Q13" s="101"/>
      <c r="R13" s="101"/>
    </row>
    <row r="14" spans="1:18" s="99" customFormat="1" ht="18.75">
      <c r="A14" s="36">
        <v>1</v>
      </c>
      <c r="B14" s="39" t="s">
        <v>18</v>
      </c>
      <c r="C14" s="112">
        <v>42708</v>
      </c>
      <c r="D14" s="134">
        <v>18</v>
      </c>
      <c r="E14" s="32">
        <v>136</v>
      </c>
      <c r="F14" s="32">
        <v>178</v>
      </c>
      <c r="G14" s="32">
        <v>187</v>
      </c>
      <c r="H14" s="32">
        <v>156</v>
      </c>
      <c r="I14"/>
      <c r="J14" s="32">
        <f>SUM(E14:H14)</f>
        <v>657</v>
      </c>
      <c r="K14" s="32">
        <v>4</v>
      </c>
      <c r="L14" s="34">
        <f>+J14/K14</f>
        <v>164.25</v>
      </c>
      <c r="M14"/>
      <c r="N14"/>
      <c r="O14" s="23"/>
      <c r="P14" s="23"/>
      <c r="Q14" s="101"/>
      <c r="R14" s="101"/>
    </row>
    <row r="15" spans="1:18" s="99" customFormat="1" ht="18.75">
      <c r="A15" s="36"/>
      <c r="B15" t="s">
        <v>67</v>
      </c>
      <c r="C15"/>
      <c r="D15" s="134">
        <v>11</v>
      </c>
      <c r="E15" s="32">
        <v>191</v>
      </c>
      <c r="F15" s="32">
        <v>175</v>
      </c>
      <c r="G15" s="32">
        <v>175</v>
      </c>
      <c r="H15" s="32">
        <v>149</v>
      </c>
      <c r="I15"/>
      <c r="J15" s="32">
        <f>SUM(E15:H15)</f>
        <v>690</v>
      </c>
      <c r="K15" s="32">
        <v>4</v>
      </c>
      <c r="L15" s="34">
        <f>+J15/K15</f>
        <v>172.5</v>
      </c>
      <c r="M15" s="142">
        <f>+J15+J14</f>
        <v>1347</v>
      </c>
      <c r="N15" s="143">
        <f>+M15/8</f>
        <v>168.375</v>
      </c>
      <c r="O15" s="23"/>
      <c r="P15" s="23"/>
      <c r="Q15" s="101"/>
      <c r="R15" s="101"/>
    </row>
    <row r="16" spans="1:18" s="99" customFormat="1" ht="18">
      <c r="A16" s="16"/>
      <c r="C16" s="100"/>
      <c r="D16" s="101"/>
      <c r="E16" s="101"/>
      <c r="F16" s="101"/>
      <c r="G16" s="101"/>
      <c r="H16" s="101"/>
      <c r="I16" s="101"/>
      <c r="J16" s="101"/>
      <c r="K16" s="101"/>
      <c r="L16"/>
      <c r="M16"/>
      <c r="N16"/>
      <c r="O16" s="23"/>
      <c r="P16" s="23"/>
      <c r="Q16" s="101"/>
      <c r="R16" s="101"/>
    </row>
    <row r="17" spans="1:18" s="99" customFormat="1" ht="18">
      <c r="A17" s="36">
        <v>1</v>
      </c>
      <c r="B17" s="39" t="s">
        <v>88</v>
      </c>
      <c r="C17" s="33"/>
      <c r="D17" s="120"/>
      <c r="E17" s="101"/>
      <c r="F17" s="101"/>
      <c r="G17" s="101"/>
      <c r="H17" s="101"/>
      <c r="I17" s="101"/>
      <c r="J17" s="101"/>
      <c r="K17" s="101"/>
      <c r="L17" s="104"/>
      <c r="M17" s="32"/>
      <c r="N17" s="61"/>
      <c r="O17" s="23"/>
      <c r="P17" s="23"/>
      <c r="Q17" s="101"/>
      <c r="R17" s="101"/>
    </row>
    <row r="18" spans="1:18" s="99" customFormat="1" ht="18">
      <c r="A18" s="17"/>
      <c r="B18" s="37" t="s">
        <v>89</v>
      </c>
      <c r="C18" s="33">
        <v>42715</v>
      </c>
      <c r="D18" s="120"/>
      <c r="E18" s="32">
        <v>165</v>
      </c>
      <c r="F18" s="32">
        <v>169</v>
      </c>
      <c r="G18" s="32">
        <v>144</v>
      </c>
      <c r="H18" s="32">
        <v>151</v>
      </c>
      <c r="I18" s="32"/>
      <c r="J18" s="32">
        <f>+E18+F18+G18+H18</f>
        <v>629</v>
      </c>
      <c r="K18" s="32">
        <v>4</v>
      </c>
      <c r="L18" s="34">
        <f>+J18/K18</f>
        <v>157.25</v>
      </c>
      <c r="M18" s="24"/>
      <c r="N18" s="24"/>
      <c r="O18" s="24"/>
      <c r="P18" s="23"/>
      <c r="Q18" s="101"/>
      <c r="R18" s="101"/>
    </row>
    <row r="19" spans="1:18" s="99" customFormat="1" ht="18">
      <c r="A19"/>
      <c r="B19"/>
      <c r="C19"/>
      <c r="D19" s="119"/>
      <c r="E19" s="32">
        <v>127</v>
      </c>
      <c r="F19" s="32">
        <v>151</v>
      </c>
      <c r="G19" s="32">
        <v>177</v>
      </c>
      <c r="H19" s="32"/>
      <c r="I19" s="32"/>
      <c r="J19" s="32">
        <f>+E19+F19+G19+H19</f>
        <v>455</v>
      </c>
      <c r="K19" s="32">
        <v>3</v>
      </c>
      <c r="L19" s="34">
        <f>+J19/K19</f>
        <v>151.66666666666666</v>
      </c>
      <c r="M19" s="142">
        <f>+J18+J19</f>
        <v>1084</v>
      </c>
      <c r="N19" s="143">
        <f>+M19/7</f>
        <v>154.85714285714286</v>
      </c>
      <c r="O19" s="36">
        <v>1</v>
      </c>
      <c r="P19" s="23"/>
      <c r="Q19" s="101"/>
      <c r="R19" s="101"/>
    </row>
    <row r="20" spans="1:18" s="99" customFormat="1" ht="18">
      <c r="A20" s="16"/>
      <c r="C20" s="100"/>
      <c r="D20" s="101"/>
      <c r="E20" s="101"/>
      <c r="F20" s="101"/>
      <c r="G20" s="101"/>
      <c r="H20" s="101"/>
      <c r="I20" s="101"/>
      <c r="J20" s="101"/>
      <c r="K20" s="101"/>
      <c r="L20"/>
      <c r="M20"/>
      <c r="N20"/>
      <c r="O20" s="23"/>
      <c r="P20" s="23"/>
      <c r="Q20" s="101"/>
      <c r="R20" s="101"/>
    </row>
    <row r="21" spans="1:18" s="99" customFormat="1" ht="18">
      <c r="A21" s="36">
        <v>1</v>
      </c>
      <c r="B21" s="39" t="s">
        <v>18</v>
      </c>
      <c r="C21" s="112">
        <v>42743</v>
      </c>
      <c r="D21" s="32">
        <v>11</v>
      </c>
      <c r="E21" s="32">
        <v>171</v>
      </c>
      <c r="F21" s="32">
        <v>181</v>
      </c>
      <c r="G21" s="32">
        <v>179</v>
      </c>
      <c r="H21" s="32"/>
      <c r="I21"/>
      <c r="J21" s="32">
        <f>+E21+F21+G21</f>
        <v>531</v>
      </c>
      <c r="K21" s="32">
        <v>3</v>
      </c>
      <c r="L21" s="34">
        <f>+J21/K21</f>
        <v>177</v>
      </c>
      <c r="M21"/>
      <c r="N21"/>
      <c r="O21" s="23"/>
      <c r="P21" s="23"/>
      <c r="Q21" s="101"/>
      <c r="R21" s="101"/>
    </row>
    <row r="22" spans="1:18" s="99" customFormat="1" ht="18">
      <c r="A22"/>
      <c r="B22" s="37" t="s">
        <v>95</v>
      </c>
      <c r="C22"/>
      <c r="D22" s="32">
        <v>20</v>
      </c>
      <c r="E22" s="32">
        <v>158</v>
      </c>
      <c r="F22" s="32">
        <v>212</v>
      </c>
      <c r="G22" s="32">
        <v>183</v>
      </c>
      <c r="H22" s="32"/>
      <c r="I22"/>
      <c r="J22" s="32">
        <f>+E22++F22+G22</f>
        <v>553</v>
      </c>
      <c r="K22" s="32">
        <v>3</v>
      </c>
      <c r="L22" s="34">
        <f>+J22/K22</f>
        <v>184.33333333333334</v>
      </c>
      <c r="M22" s="142">
        <f>+J22+J21</f>
        <v>1084</v>
      </c>
      <c r="N22" s="143">
        <f>+M22/6</f>
        <v>180.66666666666666</v>
      </c>
      <c r="O22" s="23"/>
      <c r="P22" s="23"/>
      <c r="Q22" s="101"/>
      <c r="R22" s="101"/>
    </row>
    <row r="23" spans="1:18" s="99" customFormat="1" ht="18">
      <c r="A23" s="16"/>
      <c r="B23" s="109" t="s">
        <v>99</v>
      </c>
      <c r="C23" s="100"/>
      <c r="D23" s="101"/>
      <c r="E23" s="101"/>
      <c r="F23" s="101"/>
      <c r="G23" s="101"/>
      <c r="H23" s="101"/>
      <c r="I23" s="101"/>
      <c r="J23" s="101"/>
      <c r="K23" s="101"/>
      <c r="L23"/>
      <c r="M23"/>
      <c r="N23"/>
      <c r="O23" s="23"/>
      <c r="P23" s="23"/>
      <c r="Q23" s="101"/>
      <c r="R23" s="101"/>
    </row>
    <row r="24" spans="1:18" s="99" customFormat="1" ht="18">
      <c r="A24" s="16"/>
      <c r="C24" s="100"/>
      <c r="D24" s="101"/>
      <c r="E24" s="101"/>
      <c r="F24" s="101"/>
      <c r="G24" s="101"/>
      <c r="H24" s="101"/>
      <c r="I24" s="101"/>
      <c r="J24" s="101"/>
      <c r="K24" s="101"/>
      <c r="L24"/>
      <c r="M24"/>
      <c r="N24"/>
      <c r="O24" s="23"/>
      <c r="P24" s="23"/>
      <c r="Q24" s="101"/>
      <c r="R24" s="101"/>
    </row>
    <row r="25" spans="1:18" s="99" customFormat="1" ht="19.5">
      <c r="A25" s="36">
        <v>1</v>
      </c>
      <c r="B25" s="39" t="s">
        <v>76</v>
      </c>
      <c r="C25" s="33">
        <v>42770</v>
      </c>
      <c r="D25" s="136"/>
      <c r="E25" s="32">
        <v>149</v>
      </c>
      <c r="F25" s="32">
        <v>157</v>
      </c>
      <c r="G25" s="32">
        <v>169</v>
      </c>
      <c r="H25" s="42"/>
      <c r="I25" s="42"/>
      <c r="J25" s="32">
        <f>+E25+F25+G25</f>
        <v>475</v>
      </c>
      <c r="K25" s="32">
        <v>3</v>
      </c>
      <c r="L25" s="34">
        <f>+J25/K25</f>
        <v>158.33333333333334</v>
      </c>
      <c r="M25"/>
      <c r="N25"/>
      <c r="O25" s="23"/>
      <c r="P25" s="23"/>
      <c r="Q25" s="101"/>
      <c r="R25" s="101"/>
    </row>
    <row r="26" spans="1:18" s="99" customFormat="1" ht="19.5">
      <c r="A26" s="36"/>
      <c r="B26" s="39" t="s">
        <v>124</v>
      </c>
      <c r="C26" s="33"/>
      <c r="D26" s="136"/>
      <c r="E26" s="32">
        <v>171</v>
      </c>
      <c r="F26" s="32">
        <v>188</v>
      </c>
      <c r="G26" s="42"/>
      <c r="H26" s="42"/>
      <c r="I26" s="42"/>
      <c r="J26" s="32">
        <f>+E26+F26+G26</f>
        <v>359</v>
      </c>
      <c r="K26" s="32">
        <v>2</v>
      </c>
      <c r="L26" s="34">
        <f>+J26/K26</f>
        <v>179.5</v>
      </c>
      <c r="M26" s="142">
        <f>+J26+J25</f>
        <v>834</v>
      </c>
      <c r="N26" s="143">
        <f>+M26/5</f>
        <v>166.8</v>
      </c>
      <c r="O26" s="23"/>
      <c r="P26" s="23"/>
      <c r="Q26" s="101"/>
      <c r="R26" s="101"/>
    </row>
    <row r="27" spans="1:18" s="99" customFormat="1" ht="19.5">
      <c r="A27" s="36"/>
      <c r="B27" s="37"/>
      <c r="C27" s="33"/>
      <c r="D27" s="136"/>
      <c r="E27" s="32">
        <v>194</v>
      </c>
      <c r="F27" s="32">
        <v>172</v>
      </c>
      <c r="G27" s="32">
        <v>177</v>
      </c>
      <c r="H27" s="42"/>
      <c r="I27" s="42"/>
      <c r="J27" s="32">
        <f>+E27+F27+G27</f>
        <v>543</v>
      </c>
      <c r="K27" s="32">
        <v>3</v>
      </c>
      <c r="L27" s="34">
        <f>+J27/K27</f>
        <v>181</v>
      </c>
      <c r="M27"/>
      <c r="N27"/>
      <c r="O27" s="23"/>
      <c r="P27" s="23"/>
      <c r="Q27" s="101"/>
      <c r="R27" s="101"/>
    </row>
    <row r="28" spans="1:18" s="99" customFormat="1" ht="19.5">
      <c r="A28" s="29"/>
      <c r="B28" s="29"/>
      <c r="C28" s="29"/>
      <c r="D28" s="136"/>
      <c r="E28" s="32">
        <v>193</v>
      </c>
      <c r="F28" s="32">
        <v>156</v>
      </c>
      <c r="G28" s="42"/>
      <c r="H28" s="42"/>
      <c r="I28" s="42"/>
      <c r="J28" s="32">
        <f>+E28+F28+G28</f>
        <v>349</v>
      </c>
      <c r="K28" s="32">
        <v>2</v>
      </c>
      <c r="L28" s="34">
        <f>+J28/K28</f>
        <v>174.5</v>
      </c>
      <c r="M28" s="142">
        <f>+J28+J27</f>
        <v>892</v>
      </c>
      <c r="N28" s="143">
        <f>+M28/5</f>
        <v>178.4</v>
      </c>
      <c r="O28" s="23"/>
      <c r="P28" s="23"/>
      <c r="Q28" s="101"/>
      <c r="R28" s="101"/>
    </row>
    <row r="29" spans="1:18" s="99" customFormat="1" ht="18">
      <c r="A29" s="16"/>
      <c r="C29" s="100"/>
      <c r="D29" s="101"/>
      <c r="E29" s="101"/>
      <c r="F29" s="101"/>
      <c r="G29" s="101"/>
      <c r="H29" s="101"/>
      <c r="I29" s="101"/>
      <c r="J29" s="101"/>
      <c r="K29" s="101"/>
      <c r="L29"/>
      <c r="M29" s="142">
        <f>+M26+M28</f>
        <v>1726</v>
      </c>
      <c r="N29" s="143">
        <f>+M29/10</f>
        <v>172.6</v>
      </c>
      <c r="O29" s="36">
        <v>1</v>
      </c>
      <c r="P29" s="23"/>
      <c r="Q29" s="101"/>
      <c r="R29" s="101"/>
    </row>
    <row r="30" spans="1:18" s="99" customFormat="1" ht="18">
      <c r="A30" s="16"/>
      <c r="C30" s="100"/>
      <c r="D30" s="101"/>
      <c r="E30" s="101"/>
      <c r="F30" s="101"/>
      <c r="G30" s="101"/>
      <c r="H30" s="101"/>
      <c r="I30" s="101"/>
      <c r="J30" s="101"/>
      <c r="K30" s="101"/>
      <c r="L30"/>
      <c r="M30"/>
      <c r="N30"/>
      <c r="O30" s="23"/>
      <c r="P30" s="23"/>
      <c r="Q30" s="101"/>
      <c r="R30" s="101"/>
    </row>
    <row r="31" spans="1:19" s="99" customFormat="1" ht="19.5">
      <c r="A31" s="36">
        <v>1</v>
      </c>
      <c r="B31" s="39" t="s">
        <v>18</v>
      </c>
      <c r="C31" s="33">
        <v>42785</v>
      </c>
      <c r="D31" s="136"/>
      <c r="E31" s="32">
        <v>145</v>
      </c>
      <c r="F31" s="32">
        <v>204</v>
      </c>
      <c r="G31" s="32">
        <v>172</v>
      </c>
      <c r="H31" s="32"/>
      <c r="I31" s="42"/>
      <c r="J31" s="32">
        <f>+E31+F31+G31</f>
        <v>521</v>
      </c>
      <c r="K31" s="32">
        <v>3</v>
      </c>
      <c r="L31" s="34">
        <f>+J31/K31</f>
        <v>173.66666666666666</v>
      </c>
      <c r="M31"/>
      <c r="N31"/>
      <c r="O31"/>
      <c r="P31" s="23"/>
      <c r="Q31" s="23"/>
      <c r="R31" s="101"/>
      <c r="S31" s="101"/>
    </row>
    <row r="32" spans="1:19" s="99" customFormat="1" ht="19.5">
      <c r="A32" s="36"/>
      <c r="B32" s="39" t="s">
        <v>128</v>
      </c>
      <c r="C32" s="33"/>
      <c r="D32" s="136"/>
      <c r="E32" s="32">
        <v>178</v>
      </c>
      <c r="F32" s="32">
        <v>133</v>
      </c>
      <c r="G32" s="32">
        <v>201</v>
      </c>
      <c r="H32" s="32"/>
      <c r="I32" s="42"/>
      <c r="J32" s="32">
        <f>+E32+F32+G32</f>
        <v>512</v>
      </c>
      <c r="K32" s="32">
        <v>3</v>
      </c>
      <c r="L32" s="34">
        <f>+J32/K32</f>
        <v>170.66666666666666</v>
      </c>
      <c r="M32"/>
      <c r="N32"/>
      <c r="O32"/>
      <c r="P32" s="23"/>
      <c r="Q32" s="23"/>
      <c r="R32" s="101"/>
      <c r="S32" s="101"/>
    </row>
    <row r="33" spans="1:19" s="99" customFormat="1" ht="19.5">
      <c r="A33" s="36"/>
      <c r="B33" s="37"/>
      <c r="C33" s="33"/>
      <c r="D33" s="136"/>
      <c r="E33" s="32">
        <v>170</v>
      </c>
      <c r="F33" s="32">
        <v>221</v>
      </c>
      <c r="G33" s="32">
        <v>168</v>
      </c>
      <c r="H33" s="32"/>
      <c r="I33" s="42"/>
      <c r="J33" s="32">
        <f>+E33+F33+G33</f>
        <v>559</v>
      </c>
      <c r="K33" s="32">
        <v>3</v>
      </c>
      <c r="L33" s="34">
        <f>+J33/K33</f>
        <v>186.33333333333334</v>
      </c>
      <c r="M33" s="142">
        <f>+J33+J32+J31</f>
        <v>1592</v>
      </c>
      <c r="N33" s="143">
        <f>+M33/9</f>
        <v>176.88888888888889</v>
      </c>
      <c r="O33"/>
      <c r="P33" s="23"/>
      <c r="Q33" s="23"/>
      <c r="R33" s="101"/>
      <c r="S33" s="101"/>
    </row>
    <row r="34" spans="1:19" s="99" customFormat="1" ht="19.5">
      <c r="A34" s="36"/>
      <c r="B34" s="37"/>
      <c r="C34" s="33"/>
      <c r="D34" s="136"/>
      <c r="E34" s="32">
        <v>158</v>
      </c>
      <c r="F34" s="32"/>
      <c r="G34" s="42"/>
      <c r="H34" s="42"/>
      <c r="I34" s="42"/>
      <c r="J34" s="32">
        <f>+E34+F34+G34</f>
        <v>158</v>
      </c>
      <c r="K34" s="32">
        <v>1</v>
      </c>
      <c r="L34" s="34">
        <f>+J34/K34</f>
        <v>158</v>
      </c>
      <c r="M34"/>
      <c r="N34"/>
      <c r="O34"/>
      <c r="P34" s="23"/>
      <c r="Q34" s="23"/>
      <c r="R34" s="101"/>
      <c r="S34" s="101"/>
    </row>
    <row r="35" spans="1:19" s="99" customFormat="1" ht="19.5">
      <c r="A35" s="36"/>
      <c r="B35" s="37"/>
      <c r="C35" s="33"/>
      <c r="D35" s="136"/>
      <c r="E35" s="32"/>
      <c r="F35" s="32"/>
      <c r="G35" s="42"/>
      <c r="H35" s="42"/>
      <c r="I35" s="42"/>
      <c r="J35"/>
      <c r="K35" s="32"/>
      <c r="L35" s="34"/>
      <c r="M35" s="142">
        <f>+M33+J34</f>
        <v>1750</v>
      </c>
      <c r="N35" s="143">
        <f>+M35/10</f>
        <v>175</v>
      </c>
      <c r="O35"/>
      <c r="P35" s="23"/>
      <c r="Q35" s="23"/>
      <c r="R35" s="101"/>
      <c r="S35" s="101"/>
    </row>
    <row r="36" spans="1:18" s="24" customFormat="1" ht="18">
      <c r="A36" s="16"/>
      <c r="B36" s="99"/>
      <c r="C36" s="100"/>
      <c r="D36" s="101"/>
      <c r="E36" s="101"/>
      <c r="F36" s="101"/>
      <c r="G36" s="101"/>
      <c r="H36" s="101"/>
      <c r="I36" s="101"/>
      <c r="J36" s="101"/>
      <c r="K36" s="101"/>
      <c r="L36"/>
      <c r="M36"/>
      <c r="N36"/>
      <c r="O36"/>
      <c r="P36" s="23"/>
      <c r="Q36" s="21"/>
      <c r="R36" s="21"/>
    </row>
    <row r="37" spans="1:18" s="24" customFormat="1" ht="18">
      <c r="A37" s="36"/>
      <c r="B37" s="39" t="s">
        <v>92</v>
      </c>
      <c r="C37" s="33">
        <v>42805</v>
      </c>
      <c r="D37" s="36"/>
      <c r="E37" s="32">
        <v>176</v>
      </c>
      <c r="F37" s="32">
        <v>227</v>
      </c>
      <c r="G37" s="32">
        <v>172</v>
      </c>
      <c r="H37" s="32">
        <v>155</v>
      </c>
      <c r="I37" s="32"/>
      <c r="J37" s="32">
        <f>+H37+E37+F37+G37</f>
        <v>730</v>
      </c>
      <c r="K37" s="32">
        <v>4</v>
      </c>
      <c r="L37" s="34">
        <f>+J37/K37</f>
        <v>182.5</v>
      </c>
      <c r="M37"/>
      <c r="N37"/>
      <c r="O37" s="36"/>
      <c r="P37" s="23"/>
      <c r="Q37" s="21"/>
      <c r="R37" s="21"/>
    </row>
    <row r="38" spans="1:18" s="24" customFormat="1" ht="18">
      <c r="A38" s="36"/>
      <c r="B38" s="37" t="s">
        <v>132</v>
      </c>
      <c r="C38" s="33"/>
      <c r="D38" s="36"/>
      <c r="E38" s="32">
        <v>157</v>
      </c>
      <c r="F38" s="32">
        <v>162</v>
      </c>
      <c r="G38" s="32">
        <v>183</v>
      </c>
      <c r="H38" s="32"/>
      <c r="I38" s="32"/>
      <c r="J38" s="32">
        <f>+H38+E38+F38+G38</f>
        <v>502</v>
      </c>
      <c r="K38" s="32">
        <v>3</v>
      </c>
      <c r="L38" s="34">
        <f>+J38/K38</f>
        <v>167.33333333333334</v>
      </c>
      <c r="M38" s="142">
        <f>+J38+J37</f>
        <v>1232</v>
      </c>
      <c r="N38" s="143">
        <f>+M38/7</f>
        <v>176</v>
      </c>
      <c r="O38" s="36">
        <v>1</v>
      </c>
      <c r="P38" s="23"/>
      <c r="Q38" s="21"/>
      <c r="R38" s="21"/>
    </row>
    <row r="39" spans="1:18" s="24" customFormat="1" ht="18">
      <c r="A39" s="16"/>
      <c r="B39" s="99"/>
      <c r="C39" s="100"/>
      <c r="D39" s="101"/>
      <c r="E39" s="101"/>
      <c r="F39" s="101"/>
      <c r="G39" s="101"/>
      <c r="H39" s="101"/>
      <c r="I39" s="101"/>
      <c r="J39" s="101"/>
      <c r="K39" s="101"/>
      <c r="L39"/>
      <c r="M39"/>
      <c r="N39"/>
      <c r="O39"/>
      <c r="P39" s="23"/>
      <c r="Q39" s="21"/>
      <c r="R39" s="21"/>
    </row>
    <row r="40" spans="1:18" s="24" customFormat="1" ht="18">
      <c r="A40" s="16"/>
      <c r="B40" s="99"/>
      <c r="C40" s="100"/>
      <c r="D40" s="101"/>
      <c r="E40" s="101"/>
      <c r="F40" s="101"/>
      <c r="G40" s="101"/>
      <c r="H40" s="101"/>
      <c r="I40" s="101"/>
      <c r="J40" s="101"/>
      <c r="K40" s="101"/>
      <c r="L40"/>
      <c r="M40"/>
      <c r="N40" s="106"/>
      <c r="O40"/>
      <c r="P40" s="23"/>
      <c r="Q40" s="21"/>
      <c r="R40" s="21"/>
    </row>
    <row r="41" spans="1:18" s="24" customFormat="1" ht="18">
      <c r="A41" s="16"/>
      <c r="B41" s="99"/>
      <c r="C41" s="100"/>
      <c r="D41" s="101"/>
      <c r="E41" s="101"/>
      <c r="F41" s="101"/>
      <c r="G41" s="101"/>
      <c r="H41" s="101"/>
      <c r="I41" s="101"/>
      <c r="J41" s="101"/>
      <c r="K41" s="101"/>
      <c r="L41"/>
      <c r="M41"/>
      <c r="N41" s="2"/>
      <c r="O41"/>
      <c r="P41" s="23"/>
      <c r="Q41" s="21"/>
      <c r="R41" s="21"/>
    </row>
    <row r="42" spans="1:18" s="24" customFormat="1" ht="18">
      <c r="A42" s="16"/>
      <c r="B42" s="99"/>
      <c r="C42" s="100"/>
      <c r="D42" s="101"/>
      <c r="E42" s="101"/>
      <c r="F42" s="101"/>
      <c r="G42" s="101"/>
      <c r="H42" s="101"/>
      <c r="I42" s="101"/>
      <c r="J42" s="101"/>
      <c r="K42" s="101"/>
      <c r="L42"/>
      <c r="M42"/>
      <c r="N42" s="2"/>
      <c r="O42"/>
      <c r="P42" s="23"/>
      <c r="Q42" s="21"/>
      <c r="R42" s="21"/>
    </row>
    <row r="43" spans="1:18" s="24" customFormat="1" ht="18">
      <c r="A43" s="16"/>
      <c r="B43" s="99"/>
      <c r="C43" s="100"/>
      <c r="D43" s="101"/>
      <c r="E43" s="101"/>
      <c r="F43" s="101"/>
      <c r="G43" s="101"/>
      <c r="H43" s="101"/>
      <c r="I43" s="101"/>
      <c r="J43" s="101"/>
      <c r="K43" s="101"/>
      <c r="L43"/>
      <c r="M43"/>
      <c r="N43" s="2"/>
      <c r="O43"/>
      <c r="P43" s="17"/>
      <c r="Q43" s="21"/>
      <c r="R43" s="21"/>
    </row>
    <row r="44" spans="1:18" s="24" customFormat="1" ht="18">
      <c r="A44" s="16"/>
      <c r="B44" s="99"/>
      <c r="C44" s="100"/>
      <c r="D44" s="101"/>
      <c r="E44" s="101"/>
      <c r="F44" s="101"/>
      <c r="G44" s="101"/>
      <c r="H44" s="101"/>
      <c r="I44" s="101"/>
      <c r="J44" s="101"/>
      <c r="K44" s="101"/>
      <c r="L44"/>
      <c r="M44"/>
      <c r="N44" s="2"/>
      <c r="O44" s="23"/>
      <c r="P44" s="17"/>
      <c r="Q44" s="21"/>
      <c r="R44" s="21"/>
    </row>
    <row r="45" spans="1:18" s="24" customFormat="1" ht="18">
      <c r="A45" s="16"/>
      <c r="B45" s="99"/>
      <c r="C45" s="100"/>
      <c r="D45" s="101"/>
      <c r="E45" s="101"/>
      <c r="F45" s="101"/>
      <c r="G45" s="101"/>
      <c r="H45" s="101"/>
      <c r="I45" s="101"/>
      <c r="J45" s="101"/>
      <c r="K45" s="101"/>
      <c r="L45" s="106"/>
      <c r="M45" s="106"/>
      <c r="N45" s="2"/>
      <c r="O45" s="23"/>
      <c r="P45" s="17"/>
      <c r="Q45" s="21"/>
      <c r="R45" s="21"/>
    </row>
    <row r="46" spans="1:18" s="24" customFormat="1" ht="18">
      <c r="A46" s="23">
        <f>SUM(A3:A45)</f>
        <v>8</v>
      </c>
      <c r="C46" s="23" t="s">
        <v>4</v>
      </c>
      <c r="D46" s="23"/>
      <c r="E46" s="23"/>
      <c r="F46" s="23"/>
      <c r="G46" s="23"/>
      <c r="H46" s="23"/>
      <c r="I46" s="23"/>
      <c r="J46" s="23">
        <f>SUM(J3:J45)</f>
        <v>12132</v>
      </c>
      <c r="K46" s="23">
        <f>SUM(K3:K45)</f>
        <v>70</v>
      </c>
      <c r="L46" s="27">
        <f>J46/K46</f>
        <v>173.31428571428572</v>
      </c>
      <c r="M46" s="1"/>
      <c r="N46" s="2"/>
      <c r="O46" s="65">
        <f>SUM(O3:O45)</f>
        <v>5</v>
      </c>
      <c r="P46" s="17"/>
      <c r="Q46" s="21"/>
      <c r="R46" s="21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"/>
      <c r="N47" s="2"/>
      <c r="O47" s="23"/>
      <c r="P47" s="17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"/>
      <c r="N48" s="2"/>
      <c r="O48" s="23"/>
      <c r="P48" s="17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"/>
      <c r="N49" s="2"/>
      <c r="O49" s="23"/>
      <c r="P49" s="17"/>
      <c r="Q49" s="21"/>
      <c r="R49" s="21"/>
    </row>
    <row r="50" spans="1:17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"/>
      <c r="N50" s="2"/>
      <c r="O50" s="23"/>
      <c r="P50" s="17"/>
      <c r="Q50" s="21"/>
    </row>
    <row r="51" spans="1:17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"/>
      <c r="N51" s="2"/>
      <c r="O51" s="23"/>
      <c r="P51" s="17"/>
      <c r="Q51" s="21"/>
    </row>
    <row r="52" spans="1:17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"/>
      <c r="N52" s="2"/>
      <c r="O52" s="23"/>
      <c r="P52" s="17"/>
      <c r="Q52" s="21"/>
    </row>
    <row r="53" spans="1:17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"/>
      <c r="N53" s="2"/>
      <c r="O53" s="23"/>
      <c r="P53" s="17"/>
      <c r="Q53" s="21"/>
    </row>
    <row r="54" spans="1:17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"/>
      <c r="N54" s="2"/>
      <c r="O54" s="23"/>
      <c r="P54" s="17"/>
      <c r="Q54" s="21"/>
    </row>
    <row r="55" spans="1:18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"/>
      <c r="N55" s="2"/>
      <c r="O55" s="23"/>
      <c r="P55" s="17"/>
      <c r="Q55" s="21"/>
      <c r="R55" s="21"/>
    </row>
    <row r="56" spans="1:18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"/>
      <c r="N56" s="2"/>
      <c r="O56" s="23"/>
      <c r="P56" s="17"/>
      <c r="Q56" s="21"/>
      <c r="R56" s="21"/>
    </row>
    <row r="57" spans="1:18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"/>
      <c r="N57" s="2"/>
      <c r="O57" s="23"/>
      <c r="P57" s="17"/>
      <c r="Q57" s="21"/>
      <c r="R57" s="21"/>
    </row>
    <row r="58" spans="1:18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"/>
      <c r="N58" s="2"/>
      <c r="O58" s="23"/>
      <c r="P58" s="17"/>
      <c r="Q58" s="21"/>
      <c r="R58" s="21"/>
    </row>
    <row r="59" spans="1:18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"/>
      <c r="N59" s="2"/>
      <c r="O59" s="23"/>
      <c r="P59" s="17"/>
      <c r="Q59" s="21"/>
      <c r="R59" s="21"/>
    </row>
    <row r="60" spans="1:18" s="26" customFormat="1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"/>
      <c r="N60" s="2"/>
      <c r="O60" s="23"/>
      <c r="P60" s="17"/>
      <c r="Q60" s="23"/>
      <c r="R60" s="23"/>
    </row>
    <row r="61" spans="1:18" s="26" customFormat="1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"/>
      <c r="N61" s="2"/>
      <c r="O61" s="23"/>
      <c r="P61" s="17"/>
      <c r="Q61" s="23"/>
      <c r="R61" s="23"/>
    </row>
    <row r="62" spans="1:17" s="26" customFormat="1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"/>
      <c r="N62" s="2"/>
      <c r="O62" s="23"/>
      <c r="P62" s="17"/>
      <c r="Q62" s="23"/>
    </row>
    <row r="63" spans="1:17" s="26" customFormat="1" ht="18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1"/>
      <c r="N63" s="2"/>
      <c r="O63" s="23"/>
      <c r="P63" s="17"/>
      <c r="Q63" s="23"/>
    </row>
    <row r="64" spans="1:17" s="26" customFormat="1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"/>
      <c r="N64" s="2"/>
      <c r="O64" s="23"/>
      <c r="P64" s="17"/>
      <c r="Q64" s="23"/>
    </row>
    <row r="65" spans="1:18" s="26" customFormat="1" ht="18">
      <c r="A65" s="23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1"/>
      <c r="N65" s="2"/>
      <c r="O65" s="23"/>
      <c r="P65" s="17"/>
      <c r="Q65" s="23"/>
      <c r="R65" s="23"/>
    </row>
    <row r="66" spans="1:17" s="26" customFormat="1" ht="18">
      <c r="A66" s="23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1"/>
      <c r="N66" s="2"/>
      <c r="O66" s="23"/>
      <c r="P66" s="17"/>
      <c r="Q66" s="23"/>
    </row>
    <row r="67" spans="1:17" s="26" customFormat="1" ht="18">
      <c r="A67" s="23"/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1"/>
      <c r="N67" s="2"/>
      <c r="O67" s="23"/>
      <c r="P67" s="17"/>
      <c r="Q67" s="23"/>
    </row>
    <row r="68" spans="1:18" s="26" customFormat="1" ht="18">
      <c r="A68" s="23"/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1"/>
      <c r="N68" s="2"/>
      <c r="O68" s="23"/>
      <c r="P68" s="17"/>
      <c r="Q68" s="23"/>
      <c r="R68" s="23"/>
    </row>
    <row r="69" spans="1:17" s="26" customFormat="1" ht="18">
      <c r="A69" s="23"/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1"/>
      <c r="N69" s="2"/>
      <c r="O69" s="23"/>
      <c r="P69" s="17"/>
      <c r="Q69" s="23"/>
    </row>
    <row r="70" spans="1:17" s="26" customFormat="1" ht="18">
      <c r="A70" s="23"/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"/>
      <c r="N70" s="2"/>
      <c r="O70" s="23"/>
      <c r="P70" s="17"/>
      <c r="Q70" s="23"/>
    </row>
    <row r="71" spans="1:17" s="26" customFormat="1" ht="18">
      <c r="A71" s="23"/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"/>
      <c r="N71" s="2"/>
      <c r="O71" s="23"/>
      <c r="P71" s="17"/>
      <c r="Q71" s="23"/>
    </row>
    <row r="72" spans="1:17" s="26" customFormat="1" ht="18">
      <c r="A72" s="23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"/>
      <c r="N72" s="2"/>
      <c r="O72" s="23"/>
      <c r="P72" s="17"/>
      <c r="Q72" s="23"/>
    </row>
    <row r="73" spans="1:17" s="24" customFormat="1" ht="18">
      <c r="A73" s="23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1"/>
      <c r="N73" s="2"/>
      <c r="O73" s="23"/>
      <c r="P73" s="17"/>
      <c r="Q73" s="21"/>
    </row>
    <row r="74" spans="1:17" s="24" customFormat="1" ht="18">
      <c r="A74" s="23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1"/>
      <c r="N74" s="2"/>
      <c r="O74" s="23"/>
      <c r="P74" s="17"/>
      <c r="Q74" s="21"/>
    </row>
    <row r="75" spans="1:17" s="24" customFormat="1" ht="18">
      <c r="A75" s="23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1"/>
      <c r="N75" s="2"/>
      <c r="O75" s="23"/>
      <c r="P75" s="17"/>
      <c r="Q75" s="21"/>
    </row>
    <row r="76" spans="1:17" s="24" customFormat="1" ht="18">
      <c r="A76" s="23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1"/>
      <c r="N76" s="2"/>
      <c r="O76" s="23"/>
      <c r="P76" s="17"/>
      <c r="Q76" s="21"/>
    </row>
    <row r="77" spans="1:17" s="24" customFormat="1" ht="18">
      <c r="A77" s="23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1"/>
      <c r="N77" s="2"/>
      <c r="O77" s="23"/>
      <c r="P77" s="17"/>
      <c r="Q77" s="21"/>
    </row>
    <row r="78" spans="1:17" s="24" customFormat="1" ht="18">
      <c r="A78" s="23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1"/>
      <c r="N78" s="2"/>
      <c r="O78" s="23"/>
      <c r="P78" s="17"/>
      <c r="Q78" s="21"/>
    </row>
    <row r="79" spans="1:16" s="24" customFormat="1" ht="18">
      <c r="A79" s="23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1"/>
      <c r="N79" s="2"/>
      <c r="O79" s="23"/>
      <c r="P79" s="17"/>
    </row>
    <row r="80" spans="1:16" s="24" customFormat="1" ht="18">
      <c r="A80" s="23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1"/>
      <c r="N80" s="2"/>
      <c r="O80" s="23"/>
      <c r="P80" s="17"/>
    </row>
    <row r="81" spans="1:16" s="24" customFormat="1" ht="18">
      <c r="A81" s="23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1"/>
      <c r="N81" s="2"/>
      <c r="O81" s="23"/>
      <c r="P81" s="17"/>
    </row>
    <row r="82" spans="1:16" s="24" customFormat="1" ht="18">
      <c r="A82" s="23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1"/>
      <c r="N82" s="2"/>
      <c r="O82" s="23"/>
      <c r="P82" s="17"/>
    </row>
    <row r="83" spans="1:17" s="24" customFormat="1" ht="18">
      <c r="A83" s="23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1"/>
      <c r="N83" s="2"/>
      <c r="O83" s="17"/>
      <c r="P83" s="17"/>
      <c r="Q83" s="21"/>
    </row>
    <row r="84" spans="1:17" s="24" customFormat="1" ht="18">
      <c r="A84" s="23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1"/>
      <c r="N84" s="2"/>
      <c r="O84" s="17"/>
      <c r="P84" s="17"/>
      <c r="Q84" s="21"/>
    </row>
    <row r="85" spans="1:18" s="26" customFormat="1" ht="18">
      <c r="A85" s="17"/>
      <c r="B85" s="24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1"/>
      <c r="N85" s="60"/>
      <c r="O85" s="17"/>
      <c r="P85" s="17"/>
      <c r="Q85" s="23"/>
      <c r="R85" s="23"/>
    </row>
    <row r="86" spans="1:18" s="24" customFormat="1" ht="18">
      <c r="A86" s="17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1"/>
      <c r="N86" s="60"/>
      <c r="O86" s="17"/>
      <c r="P86" s="17"/>
      <c r="Q86" s="21"/>
      <c r="R86" s="21"/>
    </row>
    <row r="87" spans="1:18" s="24" customFormat="1" ht="18">
      <c r="A87" s="17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1"/>
      <c r="N87" s="60"/>
      <c r="O87" s="17"/>
      <c r="P87" s="17"/>
      <c r="Q87" s="21"/>
      <c r="R87" s="21"/>
    </row>
    <row r="88" spans="1:18" s="24" customFormat="1" ht="18">
      <c r="A88" s="17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1"/>
      <c r="N88" s="60"/>
      <c r="O88" s="17"/>
      <c r="P88" s="17"/>
      <c r="Q88" s="21"/>
      <c r="R88" s="21"/>
    </row>
    <row r="89" spans="1:18" s="24" customFormat="1" ht="18">
      <c r="A89" s="17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1"/>
      <c r="N89" s="60"/>
      <c r="O89" s="17"/>
      <c r="P89" s="17"/>
      <c r="Q89" s="21"/>
      <c r="R89" s="21"/>
    </row>
    <row r="90" spans="1:18" s="24" customFormat="1" ht="18">
      <c r="A90" s="17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63"/>
      <c r="N90" s="60"/>
      <c r="O90" s="17"/>
      <c r="P90" s="17"/>
      <c r="Q90" s="21"/>
      <c r="R90" s="21"/>
    </row>
    <row r="91" spans="1:18" s="24" customFormat="1" ht="18">
      <c r="A91" s="17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63"/>
      <c r="N91" s="60"/>
      <c r="O91" s="17"/>
      <c r="P91" s="17"/>
      <c r="Q91" s="21"/>
      <c r="R91" s="21"/>
    </row>
    <row r="92" spans="1:18" s="24" customFormat="1" ht="18">
      <c r="A92" s="17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63"/>
      <c r="N92" s="60"/>
      <c r="O92" s="17"/>
      <c r="P92" s="17"/>
      <c r="Q92" s="21"/>
      <c r="R92" s="21"/>
    </row>
  </sheetData>
  <sheetProtection/>
  <mergeCells count="2">
    <mergeCell ref="A1:A2"/>
    <mergeCell ref="O1:O2"/>
  </mergeCells>
  <conditionalFormatting sqref="H1:I6 E7:I8 K7:L8 E1:G65536 H9:I65536 J34:J35">
    <cfRule type="cellIs" priority="1041" dxfId="0" operator="greaterThan" stopIfTrue="1">
      <formula>199</formula>
    </cfRule>
  </conditionalFormatting>
  <conditionalFormatting sqref="E7:I8 K7:L8 H31:I35 E3:G45">
    <cfRule type="cellIs" priority="1040" dxfId="9" operator="greaterThan" stopIfTrue="1">
      <formula>199</formula>
    </cfRule>
  </conditionalFormatting>
  <conditionalFormatting sqref="H3:I6 E7:I8 K7:L8 E3:G45 H9:I45 J34:J35">
    <cfRule type="cellIs" priority="1017" dxfId="2" operator="greaterThan" stopIfTrue="1">
      <formula>199</formula>
    </cfRule>
    <cfRule type="cellIs" priority="1018" dxfId="0" operator="greaterThan" stopIfTrue="1">
      <formula>199</formula>
    </cfRule>
    <cfRule type="cellIs" priority="1019" dxfId="0" operator="greaterThan" stopIfTrue="1">
      <formula>199</formula>
    </cfRule>
  </conditionalFormatting>
  <conditionalFormatting sqref="H3:I6 D7:I8 K7:L8 E3:G45 H9:I30 H36:I45 D31:I35 K31:K35 J34:J35">
    <cfRule type="cellIs" priority="1014" dxfId="2" operator="greaterThan" stopIfTrue="1">
      <formula>199</formula>
    </cfRule>
    <cfRule type="cellIs" priority="1015" dxfId="0" operator="greaterThan" stopIfTrue="1">
      <formula>199</formula>
    </cfRule>
    <cfRule type="cellIs" priority="1016" dxfId="2" operator="greaterThan" stopIfTrue="1">
      <formula>199</formula>
    </cfRule>
  </conditionalFormatting>
  <conditionalFormatting sqref="H3:I6 E7:I8 K7:L8 E3:G45 H9:I45 J34:J35">
    <cfRule type="cellIs" priority="917" dxfId="2" operator="greaterThan" stopIfTrue="1">
      <formula>199</formula>
    </cfRule>
  </conditionalFormatting>
  <conditionalFormatting sqref="E3:G8 H3:I6 E7:I8 K7:K8 E31:I35">
    <cfRule type="cellIs" priority="707" dxfId="0" operator="greaterThan" stopIfTrue="1">
      <formula>199</formula>
    </cfRule>
    <cfRule type="cellIs" priority="708" dxfId="0" operator="greaterThan" stopIfTrue="1">
      <formula>199</formula>
    </cfRule>
  </conditionalFormatting>
  <conditionalFormatting sqref="E3:G5">
    <cfRule type="cellIs" priority="175" dxfId="0" operator="greaterThan" stopIfTrue="1">
      <formula>199</formula>
    </cfRule>
  </conditionalFormatting>
  <conditionalFormatting sqref="E3:G5">
    <cfRule type="cellIs" priority="172" dxfId="2" operator="greaterThan" stopIfTrue="1">
      <formula>199</formula>
    </cfRule>
    <cfRule type="cellIs" priority="173" dxfId="0" operator="greaterThan" stopIfTrue="1">
      <formula>199</formula>
    </cfRule>
    <cfRule type="cellIs" priority="174" dxfId="0" operator="greaterThan" stopIfTrue="1">
      <formula>199</formula>
    </cfRule>
  </conditionalFormatting>
  <conditionalFormatting sqref="E3:G5">
    <cfRule type="cellIs" priority="169" dxfId="2" operator="greaterThan" stopIfTrue="1">
      <formula>199</formula>
    </cfRule>
    <cfRule type="cellIs" priority="170" dxfId="0" operator="greaterThan" stopIfTrue="1">
      <formula>199</formula>
    </cfRule>
    <cfRule type="cellIs" priority="171" dxfId="2" operator="greaterThan" stopIfTrue="1">
      <formula>199</formula>
    </cfRule>
  </conditionalFormatting>
  <conditionalFormatting sqref="E3:G5">
    <cfRule type="cellIs" priority="168" dxfId="2" operator="greaterThan" stopIfTrue="1">
      <formula>199</formula>
    </cfRule>
  </conditionalFormatting>
  <conditionalFormatting sqref="E3:G5">
    <cfRule type="cellIs" priority="167" dxfId="9" operator="greaterThan" stopIfTrue="1">
      <formula>199</formula>
    </cfRule>
  </conditionalFormatting>
  <conditionalFormatting sqref="E3:G5">
    <cfRule type="cellIs" priority="165" dxfId="0" operator="greaterThan" stopIfTrue="1">
      <formula>199</formula>
    </cfRule>
    <cfRule type="cellIs" priority="166" dxfId="0" operator="greaterThan" stopIfTrue="1">
      <formula>199</formula>
    </cfRule>
  </conditionalFormatting>
  <conditionalFormatting sqref="E3:F4 G4 E5:G5">
    <cfRule type="cellIs" priority="162" dxfId="2" operator="greaterThan" stopIfTrue="1">
      <formula>199</formula>
    </cfRule>
    <cfRule type="cellIs" priority="163" dxfId="0" operator="greaterThan" stopIfTrue="1">
      <formula>199</formula>
    </cfRule>
    <cfRule type="cellIs" priority="164" dxfId="2" operator="greaterThan" stopIfTrue="1">
      <formula>199</formula>
    </cfRule>
  </conditionalFormatting>
  <conditionalFormatting sqref="G3">
    <cfRule type="cellIs" priority="159" dxfId="2" operator="greaterThan" stopIfTrue="1">
      <formula>199</formula>
    </cfRule>
    <cfRule type="cellIs" priority="160" dxfId="0" operator="greaterThan" stopIfTrue="1">
      <formula>199</formula>
    </cfRule>
    <cfRule type="cellIs" priority="161" dxfId="2" operator="greaterThan" stopIfTrue="1">
      <formula>199</formula>
    </cfRule>
  </conditionalFormatting>
  <conditionalFormatting sqref="K7:K8">
    <cfRule type="cellIs" priority="145" dxfId="2" operator="greaterThan" stopIfTrue="1">
      <formula>199</formula>
    </cfRule>
    <cfRule type="cellIs" priority="146" dxfId="0" operator="greaterThan" stopIfTrue="1">
      <formula>199</formula>
    </cfRule>
    <cfRule type="cellIs" priority="147" dxfId="2" operator="greaterThan" stopIfTrue="1">
      <formula>199</formula>
    </cfRule>
  </conditionalFormatting>
  <conditionalFormatting sqref="E7:G8">
    <cfRule type="cellIs" priority="144" dxfId="0" operator="greaterThan" stopIfTrue="1">
      <formula>199</formula>
    </cfRule>
  </conditionalFormatting>
  <conditionalFormatting sqref="E7:G8">
    <cfRule type="cellIs" priority="141" dxfId="2" operator="greaterThan" stopIfTrue="1">
      <formula>199</formula>
    </cfRule>
    <cfRule type="cellIs" priority="142" dxfId="0" operator="greaterThan" stopIfTrue="1">
      <formula>199</formula>
    </cfRule>
    <cfRule type="cellIs" priority="143" dxfId="0" operator="greaterThan" stopIfTrue="1">
      <formula>199</formula>
    </cfRule>
  </conditionalFormatting>
  <conditionalFormatting sqref="E7:G8">
    <cfRule type="cellIs" priority="138" dxfId="2" operator="greaterThan" stopIfTrue="1">
      <formula>199</formula>
    </cfRule>
    <cfRule type="cellIs" priority="139" dxfId="0" operator="greaterThan" stopIfTrue="1">
      <formula>199</formula>
    </cfRule>
    <cfRule type="cellIs" priority="140" dxfId="2" operator="greaterThan" stopIfTrue="1">
      <formula>199</formula>
    </cfRule>
  </conditionalFormatting>
  <conditionalFormatting sqref="E7:G8">
    <cfRule type="cellIs" priority="137" dxfId="2" operator="greaterThan" stopIfTrue="1">
      <formula>199</formula>
    </cfRule>
  </conditionalFormatting>
  <conditionalFormatting sqref="E7:G8">
    <cfRule type="cellIs" priority="136" dxfId="9" operator="greaterThan" stopIfTrue="1">
      <formula>199</formula>
    </cfRule>
  </conditionalFormatting>
  <conditionalFormatting sqref="E7:G8">
    <cfRule type="cellIs" priority="134" dxfId="0" operator="greaterThan" stopIfTrue="1">
      <formula>199</formula>
    </cfRule>
    <cfRule type="cellIs" priority="135" dxfId="0" operator="greaterThan" stopIfTrue="1">
      <formula>199</formula>
    </cfRule>
  </conditionalFormatting>
  <conditionalFormatting sqref="E7:F8">
    <cfRule type="cellIs" priority="131" dxfId="2" operator="greaterThan" stopIfTrue="1">
      <formula>199</formula>
    </cfRule>
    <cfRule type="cellIs" priority="132" dxfId="0" operator="greaterThan" stopIfTrue="1">
      <formula>199</formula>
    </cfRule>
    <cfRule type="cellIs" priority="133" dxfId="2" operator="greaterThan" stopIfTrue="1">
      <formula>199</formula>
    </cfRule>
  </conditionalFormatting>
  <conditionalFormatting sqref="G7:G8">
    <cfRule type="cellIs" priority="128" dxfId="2" operator="greaterThan" stopIfTrue="1">
      <formula>199</formula>
    </cfRule>
    <cfRule type="cellIs" priority="129" dxfId="0" operator="greaterThan" stopIfTrue="1">
      <formula>199</formula>
    </cfRule>
    <cfRule type="cellIs" priority="130" dxfId="2" operator="greaterThan" stopIfTrue="1">
      <formula>199</formula>
    </cfRule>
  </conditionalFormatting>
  <conditionalFormatting sqref="H10:I12">
    <cfRule type="cellIs" priority="127" dxfId="0" operator="greaterThan" stopIfTrue="1">
      <formula>199</formula>
    </cfRule>
  </conditionalFormatting>
  <conditionalFormatting sqref="E10:I12">
    <cfRule type="cellIs" priority="126" dxfId="2" operator="greaterThan" stopIfTrue="1">
      <formula>199</formula>
    </cfRule>
  </conditionalFormatting>
  <conditionalFormatting sqref="K10:K11">
    <cfRule type="cellIs" priority="123" dxfId="2" operator="greaterThan" stopIfTrue="1">
      <formula>199</formula>
    </cfRule>
    <cfRule type="cellIs" priority="124" dxfId="0" operator="greaterThan" stopIfTrue="1">
      <formula>199</formula>
    </cfRule>
    <cfRule type="cellIs" priority="125" dxfId="2" operator="greaterThan" stopIfTrue="1">
      <formula>199</formula>
    </cfRule>
  </conditionalFormatting>
  <conditionalFormatting sqref="G10:G11">
    <cfRule type="cellIs" priority="120" dxfId="2" operator="greaterThan" stopIfTrue="1">
      <formula>199</formula>
    </cfRule>
    <cfRule type="cellIs" priority="121" dxfId="0" operator="greaterThan" stopIfTrue="1">
      <formula>199</formula>
    </cfRule>
    <cfRule type="cellIs" priority="122" dxfId="0" operator="greaterThan" stopIfTrue="1">
      <formula>199</formula>
    </cfRule>
  </conditionalFormatting>
  <conditionalFormatting sqref="G10:G11">
    <cfRule type="cellIs" priority="117" dxfId="2" operator="greaterThan" stopIfTrue="1">
      <formula>199</formula>
    </cfRule>
    <cfRule type="cellIs" priority="118" dxfId="0" operator="greaterThan" stopIfTrue="1">
      <formula>199</formula>
    </cfRule>
    <cfRule type="cellIs" priority="119" dxfId="2" operator="greaterThan" stopIfTrue="1">
      <formula>199</formula>
    </cfRule>
  </conditionalFormatting>
  <conditionalFormatting sqref="G10:G11">
    <cfRule type="cellIs" priority="116" dxfId="0" operator="greaterThan" stopIfTrue="1">
      <formula>199</formula>
    </cfRule>
  </conditionalFormatting>
  <conditionalFormatting sqref="G10:G11">
    <cfRule type="cellIs" priority="115" dxfId="9" operator="greaterThan" stopIfTrue="1">
      <formula>199</formula>
    </cfRule>
  </conditionalFormatting>
  <conditionalFormatting sqref="G10">
    <cfRule type="cellIs" priority="114" dxfId="0" operator="greaterThan" stopIfTrue="1">
      <formula>199</formula>
    </cfRule>
  </conditionalFormatting>
  <conditionalFormatting sqref="G10">
    <cfRule type="cellIs" priority="112" dxfId="0" operator="greaterThan" stopIfTrue="1">
      <formula>199</formula>
    </cfRule>
    <cfRule type="cellIs" priority="113" dxfId="0" operator="greaterThan" stopIfTrue="1">
      <formula>199</formula>
    </cfRule>
  </conditionalFormatting>
  <conditionalFormatting sqref="G10">
    <cfRule type="cellIs" priority="111" dxfId="0" operator="greaterThan" stopIfTrue="1">
      <formula>199</formula>
    </cfRule>
  </conditionalFormatting>
  <conditionalFormatting sqref="G10">
    <cfRule type="cellIs" priority="108" dxfId="2" operator="greaterThan" stopIfTrue="1">
      <formula>199</formula>
    </cfRule>
    <cfRule type="cellIs" priority="109" dxfId="0" operator="greaterThan" stopIfTrue="1">
      <formula>199</formula>
    </cfRule>
    <cfRule type="cellIs" priority="110" dxfId="0" operator="greaterThan" stopIfTrue="1">
      <formula>199</formula>
    </cfRule>
  </conditionalFormatting>
  <conditionalFormatting sqref="G10">
    <cfRule type="cellIs" priority="105" dxfId="2" operator="greaterThan" stopIfTrue="1">
      <formula>199</formula>
    </cfRule>
    <cfRule type="cellIs" priority="106" dxfId="0" operator="greaterThan" stopIfTrue="1">
      <formula>199</formula>
    </cfRule>
    <cfRule type="cellIs" priority="107" dxfId="2" operator="greaterThan" stopIfTrue="1">
      <formula>199</formula>
    </cfRule>
  </conditionalFormatting>
  <conditionalFormatting sqref="G10">
    <cfRule type="cellIs" priority="104" dxfId="2" operator="greaterThan" stopIfTrue="1">
      <formula>199</formula>
    </cfRule>
  </conditionalFormatting>
  <conditionalFormatting sqref="G10">
    <cfRule type="cellIs" priority="103" dxfId="9" operator="greaterThan" stopIfTrue="1">
      <formula>199</formula>
    </cfRule>
  </conditionalFormatting>
  <conditionalFormatting sqref="G10">
    <cfRule type="cellIs" priority="101" dxfId="0" operator="greaterThan" stopIfTrue="1">
      <formula>199</formula>
    </cfRule>
    <cfRule type="cellIs" priority="102" dxfId="0" operator="greaterThan" stopIfTrue="1">
      <formula>199</formula>
    </cfRule>
  </conditionalFormatting>
  <conditionalFormatting sqref="G10">
    <cfRule type="cellIs" priority="98" dxfId="2" operator="greaterThan" stopIfTrue="1">
      <formula>199</formula>
    </cfRule>
    <cfRule type="cellIs" priority="99" dxfId="0" operator="greaterThan" stopIfTrue="1">
      <formula>199</formula>
    </cfRule>
    <cfRule type="cellIs" priority="100" dxfId="2" operator="greaterThan" stopIfTrue="1">
      <formula>199</formula>
    </cfRule>
  </conditionalFormatting>
  <conditionalFormatting sqref="E14:I15">
    <cfRule type="cellIs" priority="95" dxfId="2" operator="greaterThan" stopIfTrue="1">
      <formula>199</formula>
    </cfRule>
    <cfRule type="cellIs" priority="96" dxfId="0" operator="greaterThan" stopIfTrue="1">
      <formula>199</formula>
    </cfRule>
    <cfRule type="cellIs" priority="97" dxfId="0" operator="greaterThan" stopIfTrue="1">
      <formula>199</formula>
    </cfRule>
  </conditionalFormatting>
  <conditionalFormatting sqref="E14:I15 K15">
    <cfRule type="cellIs" priority="92" dxfId="2" operator="greaterThan" stopIfTrue="1">
      <formula>199</formula>
    </cfRule>
    <cfRule type="cellIs" priority="93" dxfId="0" operator="greaterThan" stopIfTrue="1">
      <formula>199</formula>
    </cfRule>
    <cfRule type="cellIs" priority="94" dxfId="2" operator="greaterThan" stopIfTrue="1">
      <formula>199</formula>
    </cfRule>
  </conditionalFormatting>
  <conditionalFormatting sqref="E14:I15">
    <cfRule type="cellIs" priority="91" dxfId="0" operator="greaterThan" stopIfTrue="1">
      <formula>199</formula>
    </cfRule>
  </conditionalFormatting>
  <conditionalFormatting sqref="E14:I15">
    <cfRule type="cellIs" priority="90" dxfId="9" operator="greaterThan" stopIfTrue="1">
      <formula>199</formula>
    </cfRule>
  </conditionalFormatting>
  <conditionalFormatting sqref="E14:I15">
    <cfRule type="cellIs" priority="89" dxfId="2" operator="greaterThan" stopIfTrue="1">
      <formula>199</formula>
    </cfRule>
  </conditionalFormatting>
  <conditionalFormatting sqref="E17:I19">
    <cfRule type="cellIs" priority="88" dxfId="0" operator="greaterThan" stopIfTrue="1">
      <formula>199</formula>
    </cfRule>
  </conditionalFormatting>
  <conditionalFormatting sqref="E17:G19">
    <cfRule type="cellIs" priority="87" dxfId="9" operator="greaterThan" stopIfTrue="1">
      <formula>199</formula>
    </cfRule>
  </conditionalFormatting>
  <conditionalFormatting sqref="E17:I19">
    <cfRule type="cellIs" priority="84" dxfId="2" operator="greaterThan" stopIfTrue="1">
      <formula>199</formula>
    </cfRule>
    <cfRule type="cellIs" priority="85" dxfId="0" operator="greaterThan" stopIfTrue="1">
      <formula>199</formula>
    </cfRule>
    <cfRule type="cellIs" priority="86" dxfId="0" operator="greaterThan" stopIfTrue="1">
      <formula>199</formula>
    </cfRule>
  </conditionalFormatting>
  <conditionalFormatting sqref="E17:I19 K18:K19">
    <cfRule type="cellIs" priority="81" dxfId="2" operator="greaterThan" stopIfTrue="1">
      <formula>199</formula>
    </cfRule>
    <cfRule type="cellIs" priority="82" dxfId="0" operator="greaterThan" stopIfTrue="1">
      <formula>199</formula>
    </cfRule>
    <cfRule type="cellIs" priority="83" dxfId="2" operator="greaterThan" stopIfTrue="1">
      <formula>199</formula>
    </cfRule>
  </conditionalFormatting>
  <conditionalFormatting sqref="E17:H19 I17">
    <cfRule type="cellIs" priority="80" dxfId="2" operator="greaterThan" stopIfTrue="1">
      <formula>199</formula>
    </cfRule>
  </conditionalFormatting>
  <conditionalFormatting sqref="E17:I19">
    <cfRule type="cellIs" priority="78" dxfId="0" operator="greaterThan" stopIfTrue="1">
      <formula>199</formula>
    </cfRule>
    <cfRule type="cellIs" priority="79" dxfId="0" operator="greaterThan" stopIfTrue="1">
      <formula>199</formula>
    </cfRule>
  </conditionalFormatting>
  <conditionalFormatting sqref="E21:I22">
    <cfRule type="cellIs" priority="75" dxfId="2" operator="greaterThan" stopIfTrue="1">
      <formula>199</formula>
    </cfRule>
    <cfRule type="cellIs" priority="76" dxfId="0" operator="greaterThan" stopIfTrue="1">
      <formula>199</formula>
    </cfRule>
    <cfRule type="cellIs" priority="77" dxfId="0" operator="greaterThan" stopIfTrue="1">
      <formula>199</formula>
    </cfRule>
  </conditionalFormatting>
  <conditionalFormatting sqref="K21 D21:I22">
    <cfRule type="cellIs" priority="72" dxfId="2" operator="greaterThan" stopIfTrue="1">
      <formula>199</formula>
    </cfRule>
    <cfRule type="cellIs" priority="73" dxfId="0" operator="greaterThan" stopIfTrue="1">
      <formula>199</formula>
    </cfRule>
    <cfRule type="cellIs" priority="74" dxfId="2" operator="greaterThan" stopIfTrue="1">
      <formula>199</formula>
    </cfRule>
  </conditionalFormatting>
  <conditionalFormatting sqref="E21:I22">
    <cfRule type="cellIs" priority="71" dxfId="0" operator="greaterThan" stopIfTrue="1">
      <formula>199</formula>
    </cfRule>
  </conditionalFormatting>
  <conditionalFormatting sqref="E21:I22">
    <cfRule type="cellIs" priority="70" dxfId="9" operator="greaterThan" stopIfTrue="1">
      <formula>199</formula>
    </cfRule>
  </conditionalFormatting>
  <conditionalFormatting sqref="E21:I22">
    <cfRule type="cellIs" priority="69" dxfId="2" operator="greaterThan" stopIfTrue="1">
      <formula>199</formula>
    </cfRule>
  </conditionalFormatting>
  <conditionalFormatting sqref="E25:I28">
    <cfRule type="cellIs" priority="66" dxfId="2" operator="greaterThan" stopIfTrue="1">
      <formula>199</formula>
    </cfRule>
    <cfRule type="cellIs" priority="67" dxfId="0" operator="greaterThan" stopIfTrue="1">
      <formula>199</formula>
    </cfRule>
    <cfRule type="cellIs" priority="68" dxfId="0" operator="greaterThan" stopIfTrue="1">
      <formula>199</formula>
    </cfRule>
  </conditionalFormatting>
  <conditionalFormatting sqref="E25:I28">
    <cfRule type="cellIs" priority="63" dxfId="2" operator="greaterThan" stopIfTrue="1">
      <formula>199</formula>
    </cfRule>
    <cfRule type="cellIs" priority="64" dxfId="0" operator="greaterThan" stopIfTrue="1">
      <formula>199</formula>
    </cfRule>
    <cfRule type="cellIs" priority="65" dxfId="2" operator="greaterThan" stopIfTrue="1">
      <formula>199</formula>
    </cfRule>
  </conditionalFormatting>
  <conditionalFormatting sqref="E25:I28">
    <cfRule type="cellIs" priority="62" dxfId="0" operator="greaterThan" stopIfTrue="1">
      <formula>199</formula>
    </cfRule>
  </conditionalFormatting>
  <conditionalFormatting sqref="E25:I28">
    <cfRule type="cellIs" priority="61" dxfId="9" operator="greaterThan" stopIfTrue="1">
      <formula>199</formula>
    </cfRule>
  </conditionalFormatting>
  <conditionalFormatting sqref="E25:I28">
    <cfRule type="cellIs" priority="60" dxfId="2" operator="greaterThan" stopIfTrue="1">
      <formula>199</formula>
    </cfRule>
  </conditionalFormatting>
  <conditionalFormatting sqref="E25:I28">
    <cfRule type="cellIs" priority="57" dxfId="2" operator="greaterThan" stopIfTrue="1">
      <formula>199</formula>
    </cfRule>
    <cfRule type="cellIs" priority="58" dxfId="0" operator="greaterThan" stopIfTrue="1">
      <formula>199</formula>
    </cfRule>
    <cfRule type="cellIs" priority="59" dxfId="0" operator="greaterThan" stopIfTrue="1">
      <formula>199</formula>
    </cfRule>
  </conditionalFormatting>
  <conditionalFormatting sqref="K25:K28 E25:I28">
    <cfRule type="cellIs" priority="54" dxfId="2" operator="greaterThan" stopIfTrue="1">
      <formula>199</formula>
    </cfRule>
    <cfRule type="cellIs" priority="55" dxfId="0" operator="greaterThan" stopIfTrue="1">
      <formula>199</formula>
    </cfRule>
    <cfRule type="cellIs" priority="56" dxfId="2" operator="greaterThan" stopIfTrue="1">
      <formula>199</formula>
    </cfRule>
  </conditionalFormatting>
  <conditionalFormatting sqref="E25:I28">
    <cfRule type="cellIs" priority="53" dxfId="0" operator="greaterThan" stopIfTrue="1">
      <formula>199</formula>
    </cfRule>
  </conditionalFormatting>
  <conditionalFormatting sqref="E25:I28">
    <cfRule type="cellIs" priority="52" dxfId="9" operator="greaterThan" stopIfTrue="1">
      <formula>199</formula>
    </cfRule>
  </conditionalFormatting>
  <conditionalFormatting sqref="E25:I28">
    <cfRule type="cellIs" priority="51" dxfId="2" operator="greaterThan" stopIfTrue="1">
      <formula>199</formula>
    </cfRule>
  </conditionalFormatting>
  <conditionalFormatting sqref="J34">
    <cfRule type="cellIs" priority="50" dxfId="0" operator="greaterThan" stopIfTrue="1">
      <formula>199</formula>
    </cfRule>
  </conditionalFormatting>
  <conditionalFormatting sqref="J34">
    <cfRule type="cellIs" priority="49" dxfId="9" operator="greaterThan" stopIfTrue="1">
      <formula>199</formula>
    </cfRule>
  </conditionalFormatting>
  <conditionalFormatting sqref="J34">
    <cfRule type="cellIs" priority="44" dxfId="2" operator="greaterThan" stopIfTrue="1">
      <formula>199</formula>
    </cfRule>
    <cfRule type="cellIs" priority="45" dxfId="0" operator="greaterThan" stopIfTrue="1">
      <formula>199</formula>
    </cfRule>
    <cfRule type="cellIs" priority="46" dxfId="0" operator="greaterThan" stopIfTrue="1">
      <formula>199</formula>
    </cfRule>
  </conditionalFormatting>
  <conditionalFormatting sqref="J34">
    <cfRule type="cellIs" priority="41" dxfId="2" operator="greaterThan" stopIfTrue="1">
      <formula>199</formula>
    </cfRule>
    <cfRule type="cellIs" priority="42" dxfId="0" operator="greaterThan" stopIfTrue="1">
      <formula>199</formula>
    </cfRule>
    <cfRule type="cellIs" priority="43" dxfId="2" operator="greaterThan" stopIfTrue="1">
      <formula>199</formula>
    </cfRule>
  </conditionalFormatting>
  <conditionalFormatting sqref="J34">
    <cfRule type="cellIs" priority="40" dxfId="2" operator="greaterThan" stopIfTrue="1">
      <formula>199</formula>
    </cfRule>
  </conditionalFormatting>
  <conditionalFormatting sqref="F31">
    <cfRule type="cellIs" priority="37" dxfId="2" operator="greaterThan" stopIfTrue="1">
      <formula>199</formula>
    </cfRule>
    <cfRule type="cellIs" priority="38" dxfId="0" operator="greaterThan" stopIfTrue="1">
      <formula>199</formula>
    </cfRule>
    <cfRule type="cellIs" priority="39" dxfId="0" operator="greaterThan" stopIfTrue="1">
      <formula>199</formula>
    </cfRule>
  </conditionalFormatting>
  <conditionalFormatting sqref="F31">
    <cfRule type="cellIs" priority="34" dxfId="2" operator="greaterThan" stopIfTrue="1">
      <formula>199</formula>
    </cfRule>
    <cfRule type="cellIs" priority="35" dxfId="0" operator="greaterThan" stopIfTrue="1">
      <formula>199</formula>
    </cfRule>
    <cfRule type="cellIs" priority="36" dxfId="2" operator="greaterThan" stopIfTrue="1">
      <formula>199</formula>
    </cfRule>
  </conditionalFormatting>
  <conditionalFormatting sqref="F31">
    <cfRule type="cellIs" priority="33" dxfId="0" operator="greaterThan" stopIfTrue="1">
      <formula>199</formula>
    </cfRule>
  </conditionalFormatting>
  <conditionalFormatting sqref="F31">
    <cfRule type="cellIs" priority="32" dxfId="9" operator="greaterThan" stopIfTrue="1">
      <formula>199</formula>
    </cfRule>
  </conditionalFormatting>
  <conditionalFormatting sqref="F31">
    <cfRule type="cellIs" priority="31" dxfId="2" operator="greaterThan" stopIfTrue="1">
      <formula>199</formula>
    </cfRule>
  </conditionalFormatting>
  <conditionalFormatting sqref="G32">
    <cfRule type="cellIs" priority="28" dxfId="2" operator="greaterThan" stopIfTrue="1">
      <formula>199</formula>
    </cfRule>
    <cfRule type="cellIs" priority="29" dxfId="0" operator="greaterThan" stopIfTrue="1">
      <formula>199</formula>
    </cfRule>
    <cfRule type="cellIs" priority="30" dxfId="0" operator="greaterThan" stopIfTrue="1">
      <formula>199</formula>
    </cfRule>
  </conditionalFormatting>
  <conditionalFormatting sqref="G32">
    <cfRule type="cellIs" priority="25" dxfId="2" operator="greaterThan" stopIfTrue="1">
      <formula>199</formula>
    </cfRule>
    <cfRule type="cellIs" priority="26" dxfId="0" operator="greaterThan" stopIfTrue="1">
      <formula>199</formula>
    </cfRule>
    <cfRule type="cellIs" priority="27" dxfId="2" operator="greaterThan" stopIfTrue="1">
      <formula>199</formula>
    </cfRule>
  </conditionalFormatting>
  <conditionalFormatting sqref="G32">
    <cfRule type="cellIs" priority="24" dxfId="0" operator="greaterThan" stopIfTrue="1">
      <formula>199</formula>
    </cfRule>
  </conditionalFormatting>
  <conditionalFormatting sqref="G32">
    <cfRule type="cellIs" priority="23" dxfId="9" operator="greaterThan" stopIfTrue="1">
      <formula>199</formula>
    </cfRule>
  </conditionalFormatting>
  <conditionalFormatting sqref="G32">
    <cfRule type="cellIs" priority="22" dxfId="2" operator="greaterThan" stopIfTrue="1">
      <formula>199</formula>
    </cfRule>
  </conditionalFormatting>
  <conditionalFormatting sqref="F33">
    <cfRule type="cellIs" priority="19" dxfId="2" operator="greaterThan" stopIfTrue="1">
      <formula>199</formula>
    </cfRule>
    <cfRule type="cellIs" priority="20" dxfId="0" operator="greaterThan" stopIfTrue="1">
      <formula>199</formula>
    </cfRule>
    <cfRule type="cellIs" priority="21" dxfId="0" operator="greaterThan" stopIfTrue="1">
      <formula>199</formula>
    </cfRule>
  </conditionalFormatting>
  <conditionalFormatting sqref="F33">
    <cfRule type="cellIs" priority="16" dxfId="2" operator="greaterThan" stopIfTrue="1">
      <formula>199</formula>
    </cfRule>
    <cfRule type="cellIs" priority="17" dxfId="0" operator="greaterThan" stopIfTrue="1">
      <formula>199</formula>
    </cfRule>
    <cfRule type="cellIs" priority="18" dxfId="2" operator="greaterThan" stopIfTrue="1">
      <formula>199</formula>
    </cfRule>
  </conditionalFormatting>
  <conditionalFormatting sqref="F33">
    <cfRule type="cellIs" priority="15" dxfId="0" operator="greaterThan" stopIfTrue="1">
      <formula>199</formula>
    </cfRule>
  </conditionalFormatting>
  <conditionalFormatting sqref="F33">
    <cfRule type="cellIs" priority="14" dxfId="9" operator="greaterThan" stopIfTrue="1">
      <formula>199</formula>
    </cfRule>
  </conditionalFormatting>
  <conditionalFormatting sqref="F33">
    <cfRule type="cellIs" priority="13" dxfId="2" operator="greaterThan" stopIfTrue="1">
      <formula>199</formula>
    </cfRule>
  </conditionalFormatting>
  <conditionalFormatting sqref="E37:I38">
    <cfRule type="cellIs" priority="10" dxfId="2" operator="greaterThan" stopIfTrue="1">
      <formula>199</formula>
    </cfRule>
    <cfRule type="cellIs" priority="11" dxfId="0" operator="greaterThan" stopIfTrue="1">
      <formula>199</formula>
    </cfRule>
    <cfRule type="cellIs" priority="12" dxfId="0" operator="greaterThan" stopIfTrue="1">
      <formula>199</formula>
    </cfRule>
  </conditionalFormatting>
  <conditionalFormatting sqref="D37:I38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2" operator="greaterThan" stopIfTrue="1">
      <formula>199</formula>
    </cfRule>
  </conditionalFormatting>
  <conditionalFormatting sqref="E37:I38">
    <cfRule type="cellIs" priority="6" dxfId="0" operator="greaterThan" stopIfTrue="1">
      <formula>199</formula>
    </cfRule>
  </conditionalFormatting>
  <conditionalFormatting sqref="E37:I38">
    <cfRule type="cellIs" priority="5" dxfId="9" operator="greaterThan" stopIfTrue="1">
      <formula>199</formula>
    </cfRule>
  </conditionalFormatting>
  <conditionalFormatting sqref="E37:H38">
    <cfRule type="cellIs" priority="4" dxfId="2" operator="greaterThan" stopIfTrue="1">
      <formula>199</formula>
    </cfRule>
  </conditionalFormatting>
  <conditionalFormatting sqref="K37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52">
      <selection activeCell="K75" sqref="K75"/>
    </sheetView>
  </sheetViews>
  <sheetFormatPr defaultColWidth="11.421875" defaultRowHeight="12.75"/>
  <cols>
    <col min="1" max="1" width="4.421875" style="17" bestFit="1" customWidth="1"/>
    <col min="2" max="2" width="26.00390625" style="18" bestFit="1" customWidth="1"/>
    <col min="3" max="3" width="13.421875" style="19" bestFit="1" customWidth="1"/>
    <col min="4" max="4" width="12.7109375" style="19" bestFit="1" customWidth="1"/>
    <col min="5" max="6" width="5.140625" style="19" bestFit="1" customWidth="1"/>
    <col min="7" max="7" width="6.421875" style="19" bestFit="1" customWidth="1"/>
    <col min="8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customWidth="1"/>
    <col min="13" max="13" width="6.421875" style="63" bestFit="1" customWidth="1"/>
    <col min="14" max="14" width="8.28125" style="60" bestFit="1" customWidth="1"/>
    <col min="15" max="15" width="4.14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70" t="s">
        <v>4</v>
      </c>
      <c r="M1" s="63"/>
      <c r="N1" s="60"/>
      <c r="O1" s="171" t="s">
        <v>26</v>
      </c>
      <c r="Q1" s="8"/>
      <c r="R1" s="8"/>
    </row>
    <row r="2" spans="1:18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71"/>
      <c r="Q2" s="32"/>
      <c r="R2" s="32"/>
    </row>
    <row r="3" spans="1:15" ht="17.25">
      <c r="A3" s="36">
        <v>1</v>
      </c>
      <c r="B3" s="39" t="s">
        <v>44</v>
      </c>
      <c r="C3" s="33">
        <v>42624</v>
      </c>
      <c r="D3" s="134">
        <v>8</v>
      </c>
      <c r="E3" s="32">
        <v>181</v>
      </c>
      <c r="F3" s="32">
        <v>159</v>
      </c>
      <c r="G3" s="30"/>
      <c r="H3" s="32"/>
      <c r="I3" s="32"/>
      <c r="J3" s="32">
        <f aca="true" t="shared" si="0" ref="J3:J9">+E3+F3+G3+H3</f>
        <v>340</v>
      </c>
      <c r="K3" s="32">
        <v>2</v>
      </c>
      <c r="L3" s="34">
        <f aca="true" t="shared" si="1" ref="L3:L9">J3/K3</f>
        <v>170</v>
      </c>
      <c r="M3" s="57"/>
      <c r="N3" s="54"/>
      <c r="O3" s="37"/>
    </row>
    <row r="4" spans="1:18" s="99" customFormat="1" ht="17.25">
      <c r="A4" s="36"/>
      <c r="B4" s="37" t="s">
        <v>45</v>
      </c>
      <c r="C4" s="33"/>
      <c r="D4" s="134">
        <v>13</v>
      </c>
      <c r="E4" s="32">
        <v>154</v>
      </c>
      <c r="F4" s="32">
        <v>189</v>
      </c>
      <c r="G4" s="32"/>
      <c r="H4" s="32"/>
      <c r="I4" s="32"/>
      <c r="J4" s="32">
        <f t="shared" si="0"/>
        <v>343</v>
      </c>
      <c r="K4" s="32">
        <v>2</v>
      </c>
      <c r="L4" s="34">
        <f t="shared" si="1"/>
        <v>171.5</v>
      </c>
      <c r="M4" s="124">
        <f>+J3+J4</f>
        <v>683</v>
      </c>
      <c r="N4" s="124">
        <f>+M4/4</f>
        <v>170.75</v>
      </c>
      <c r="O4"/>
      <c r="P4" s="16"/>
      <c r="Q4" s="101"/>
      <c r="R4" s="101"/>
    </row>
    <row r="5" spans="1:18" s="99" customFormat="1" ht="17.25">
      <c r="A5"/>
      <c r="B5"/>
      <c r="C5"/>
      <c r="D5" s="134">
        <v>12</v>
      </c>
      <c r="E5" s="32">
        <v>174</v>
      </c>
      <c r="F5" s="32">
        <v>190</v>
      </c>
      <c r="G5" s="32"/>
      <c r="H5" s="32"/>
      <c r="I5" s="32"/>
      <c r="J5" s="32">
        <f t="shared" si="0"/>
        <v>364</v>
      </c>
      <c r="K5" s="32">
        <v>2</v>
      </c>
      <c r="L5" s="34">
        <f t="shared" si="1"/>
        <v>182</v>
      </c>
      <c r="M5"/>
      <c r="N5"/>
      <c r="P5" s="16"/>
      <c r="Q5" s="101"/>
      <c r="R5" s="101"/>
    </row>
    <row r="6" spans="1:18" s="99" customFormat="1" ht="17.25">
      <c r="A6"/>
      <c r="B6"/>
      <c r="C6"/>
      <c r="D6" s="134">
        <v>5</v>
      </c>
      <c r="E6" s="32">
        <v>181</v>
      </c>
      <c r="F6" s="32">
        <v>158</v>
      </c>
      <c r="G6" s="32"/>
      <c r="H6" s="32"/>
      <c r="I6" s="32"/>
      <c r="J6" s="32">
        <f t="shared" si="0"/>
        <v>339</v>
      </c>
      <c r="K6" s="32">
        <v>2</v>
      </c>
      <c r="L6" s="34">
        <f t="shared" si="1"/>
        <v>169.5</v>
      </c>
      <c r="M6" s="124">
        <f>+J5+J6</f>
        <v>703</v>
      </c>
      <c r="N6" s="124">
        <f>+M6/4</f>
        <v>175.75</v>
      </c>
      <c r="O6"/>
      <c r="P6" s="16"/>
      <c r="Q6" s="101"/>
      <c r="R6" s="101"/>
    </row>
    <row r="7" spans="1:18" s="99" customFormat="1" ht="17.25">
      <c r="A7"/>
      <c r="B7"/>
      <c r="C7"/>
      <c r="D7" s="134">
        <v>14</v>
      </c>
      <c r="E7" s="32">
        <v>124</v>
      </c>
      <c r="F7" s="32">
        <v>192</v>
      </c>
      <c r="G7" s="32"/>
      <c r="H7" s="32"/>
      <c r="I7" s="32"/>
      <c r="J7" s="32">
        <f t="shared" si="0"/>
        <v>316</v>
      </c>
      <c r="K7" s="32">
        <v>2</v>
      </c>
      <c r="L7" s="34">
        <f t="shared" si="1"/>
        <v>158</v>
      </c>
      <c r="M7" s="124"/>
      <c r="N7" s="124"/>
      <c r="O7"/>
      <c r="P7" s="16"/>
      <c r="Q7" s="101"/>
      <c r="R7" s="101"/>
    </row>
    <row r="8" spans="1:18" s="99" customFormat="1" ht="17.25">
      <c r="A8"/>
      <c r="B8"/>
      <c r="C8"/>
      <c r="D8" s="134">
        <v>7</v>
      </c>
      <c r="E8" s="32">
        <v>149</v>
      </c>
      <c r="F8" s="32">
        <v>163</v>
      </c>
      <c r="G8" s="32"/>
      <c r="H8" s="32"/>
      <c r="I8" s="32"/>
      <c r="J8" s="32">
        <f t="shared" si="0"/>
        <v>312</v>
      </c>
      <c r="K8" s="32">
        <v>2</v>
      </c>
      <c r="L8" s="34">
        <f t="shared" si="1"/>
        <v>156</v>
      </c>
      <c r="M8" s="124">
        <f>+J7+J8</f>
        <v>628</v>
      </c>
      <c r="N8" s="125">
        <f>+M8/4</f>
        <v>157</v>
      </c>
      <c r="O8"/>
      <c r="P8" s="16"/>
      <c r="Q8" s="101"/>
      <c r="R8" s="101"/>
    </row>
    <row r="9" spans="1:18" s="99" customFormat="1" ht="17.25">
      <c r="A9"/>
      <c r="B9"/>
      <c r="C9"/>
      <c r="D9" s="134">
        <v>16</v>
      </c>
      <c r="E9" s="32">
        <v>147</v>
      </c>
      <c r="F9" s="32">
        <v>164</v>
      </c>
      <c r="G9" s="32">
        <v>222</v>
      </c>
      <c r="H9" s="32"/>
      <c r="I9" s="32"/>
      <c r="J9" s="32">
        <f t="shared" si="0"/>
        <v>533</v>
      </c>
      <c r="K9" s="32">
        <v>3</v>
      </c>
      <c r="L9" s="34">
        <f t="shared" si="1"/>
        <v>177.66666666666666</v>
      </c>
      <c r="M9"/>
      <c r="N9"/>
      <c r="P9" s="16"/>
      <c r="Q9" s="101"/>
      <c r="R9" s="101"/>
    </row>
    <row r="10" spans="1:18" s="99" customFormat="1" ht="15.75">
      <c r="A10"/>
      <c r="B10"/>
      <c r="C10"/>
      <c r="D10"/>
      <c r="E10" s="32"/>
      <c r="F10" s="32"/>
      <c r="G10" s="32"/>
      <c r="H10" s="32"/>
      <c r="I10" s="32"/>
      <c r="J10" s="32"/>
      <c r="K10" s="32"/>
      <c r="L10" s="34"/>
      <c r="M10" s="140">
        <f>+M4+M6+J9+M8</f>
        <v>2547</v>
      </c>
      <c r="N10" s="141">
        <f>+M10/15</f>
        <v>169.8</v>
      </c>
      <c r="O10" s="36">
        <v>1</v>
      </c>
      <c r="P10" s="16"/>
      <c r="Q10" s="101"/>
      <c r="R10" s="101"/>
    </row>
    <row r="11" spans="1:18" s="99" customFormat="1" ht="15">
      <c r="A11"/>
      <c r="B11"/>
      <c r="C11"/>
      <c r="D11"/>
      <c r="E11" s="32"/>
      <c r="F11" s="32"/>
      <c r="G11" s="32"/>
      <c r="H11" s="32"/>
      <c r="I11" s="32"/>
      <c r="J11" s="32"/>
      <c r="K11" s="32"/>
      <c r="L11"/>
      <c r="M11"/>
      <c r="N11"/>
      <c r="O11"/>
      <c r="P11"/>
      <c r="Q11" s="101"/>
      <c r="R11" s="101"/>
    </row>
    <row r="12" spans="1:18" s="99" customFormat="1" ht="17.25">
      <c r="A12" s="36">
        <v>1</v>
      </c>
      <c r="B12" s="39" t="s">
        <v>18</v>
      </c>
      <c r="C12" s="33">
        <v>42644</v>
      </c>
      <c r="D12" s="134">
        <v>6</v>
      </c>
      <c r="E12" s="32">
        <v>145</v>
      </c>
      <c r="F12" s="32">
        <v>182</v>
      </c>
      <c r="G12" s="32">
        <v>170</v>
      </c>
      <c r="H12" s="32"/>
      <c r="I12" s="32"/>
      <c r="J12" s="32">
        <f>+E12+F12+G12+H12</f>
        <v>497</v>
      </c>
      <c r="K12" s="32">
        <v>3</v>
      </c>
      <c r="L12" s="34">
        <f>J12/K12</f>
        <v>165.66666666666666</v>
      </c>
      <c r="M12" s="57"/>
      <c r="N12" s="54"/>
      <c r="O12" s="37"/>
      <c r="P12"/>
      <c r="Q12" s="101"/>
      <c r="R12" s="101"/>
    </row>
    <row r="13" spans="1:18" s="99" customFormat="1" ht="17.25">
      <c r="A13" s="36"/>
      <c r="B13" s="37" t="s">
        <v>54</v>
      </c>
      <c r="C13" s="33"/>
      <c r="D13" s="134">
        <v>15</v>
      </c>
      <c r="E13" s="32">
        <v>161</v>
      </c>
      <c r="F13" s="32">
        <v>187</v>
      </c>
      <c r="G13" s="32">
        <v>182</v>
      </c>
      <c r="H13" s="32"/>
      <c r="I13" s="32"/>
      <c r="J13" s="32">
        <f>+E13+F13+G13+H13</f>
        <v>530</v>
      </c>
      <c r="K13" s="32">
        <v>3</v>
      </c>
      <c r="L13" s="34">
        <f>J13/K13</f>
        <v>176.66666666666666</v>
      </c>
      <c r="M13"/>
      <c r="N13"/>
      <c r="O13"/>
      <c r="P13"/>
      <c r="Q13" s="101"/>
      <c r="R13" s="101"/>
    </row>
    <row r="14" spans="1:18" s="99" customFormat="1" ht="17.25">
      <c r="A14"/>
      <c r="B14"/>
      <c r="C14"/>
      <c r="D14" s="134">
        <v>24</v>
      </c>
      <c r="E14" s="32">
        <v>204</v>
      </c>
      <c r="F14" s="32">
        <v>192</v>
      </c>
      <c r="G14" s="32">
        <v>132</v>
      </c>
      <c r="H14" s="32"/>
      <c r="I14" s="32"/>
      <c r="J14" s="32">
        <f>+E14+F14+G14+H14</f>
        <v>528</v>
      </c>
      <c r="K14" s="32">
        <v>3</v>
      </c>
      <c r="L14" s="34">
        <f>J14/K14</f>
        <v>176</v>
      </c>
      <c r="M14" s="142">
        <f>+J14+J13+J12</f>
        <v>1555</v>
      </c>
      <c r="N14" s="143">
        <f>+M14/9</f>
        <v>172.77777777777777</v>
      </c>
      <c r="O14" s="36">
        <v>1</v>
      </c>
      <c r="P14"/>
      <c r="Q14" s="101"/>
      <c r="R14" s="101"/>
    </row>
    <row r="15" spans="1:18" s="99" customFormat="1" ht="15">
      <c r="A15"/>
      <c r="B15"/>
      <c r="C15"/>
      <c r="D15" s="32"/>
      <c r="E15" s="32"/>
      <c r="F15" s="32"/>
      <c r="G15" s="32"/>
      <c r="H15"/>
      <c r="I15"/>
      <c r="J15" s="32"/>
      <c r="K15" s="32"/>
      <c r="L15"/>
      <c r="M15"/>
      <c r="N15"/>
      <c r="O15"/>
      <c r="P15"/>
      <c r="Q15" s="101"/>
      <c r="R15" s="101"/>
    </row>
    <row r="16" spans="1:18" s="99" customFormat="1" ht="15.75">
      <c r="A16" s="36">
        <v>1</v>
      </c>
      <c r="B16" s="39" t="s">
        <v>18</v>
      </c>
      <c r="C16" s="33">
        <v>42652</v>
      </c>
      <c r="D16" s="32"/>
      <c r="E16" s="32">
        <v>154</v>
      </c>
      <c r="F16" s="32">
        <v>197</v>
      </c>
      <c r="G16" s="32">
        <v>159</v>
      </c>
      <c r="H16" s="32"/>
      <c r="I16" s="32"/>
      <c r="J16" s="32">
        <f>SUM(E16:I16)</f>
        <v>510</v>
      </c>
      <c r="K16" s="32">
        <v>3</v>
      </c>
      <c r="L16" s="34">
        <f>+J16/K16</f>
        <v>170</v>
      </c>
      <c r="M16"/>
      <c r="N16"/>
      <c r="O16"/>
      <c r="P16"/>
      <c r="Q16" s="101"/>
      <c r="R16" s="101"/>
    </row>
    <row r="17" spans="1:18" s="99" customFormat="1" ht="18">
      <c r="A17"/>
      <c r="B17" t="s">
        <v>59</v>
      </c>
      <c r="C17" s="113"/>
      <c r="D17" s="32"/>
      <c r="E17" s="32">
        <v>165</v>
      </c>
      <c r="F17" s="32">
        <v>258</v>
      </c>
      <c r="G17" s="32">
        <v>160</v>
      </c>
      <c r="H17" s="32"/>
      <c r="I17" s="32"/>
      <c r="J17" s="32">
        <f>SUM(E17:I17)</f>
        <v>583</v>
      </c>
      <c r="K17" s="32">
        <v>3</v>
      </c>
      <c r="L17" s="34">
        <f>+J17/K17</f>
        <v>194.33333333333334</v>
      </c>
      <c r="M17" s="142">
        <f>+J17+J16</f>
        <v>1093</v>
      </c>
      <c r="N17" s="143">
        <f>+M17/6</f>
        <v>182.16666666666666</v>
      </c>
      <c r="O17" s="65"/>
      <c r="P17"/>
      <c r="Q17" s="101"/>
      <c r="R17" s="101"/>
    </row>
    <row r="18" spans="1:18" s="99" customFormat="1" ht="18">
      <c r="A18"/>
      <c r="B18"/>
      <c r="C18" s="112"/>
      <c r="D18" s="32"/>
      <c r="E18" s="32"/>
      <c r="F18" s="32"/>
      <c r="G18" s="32"/>
      <c r="H18"/>
      <c r="I18"/>
      <c r="J18" s="32"/>
      <c r="K18" s="32"/>
      <c r="L18" s="21"/>
      <c r="M18" s="1"/>
      <c r="N18" s="2"/>
      <c r="O18" s="23"/>
      <c r="P18"/>
      <c r="Q18" s="101"/>
      <c r="R18" s="101"/>
    </row>
    <row r="19" spans="1:18" s="99" customFormat="1" ht="17.25">
      <c r="A19" s="36">
        <v>1</v>
      </c>
      <c r="B19" s="39" t="s">
        <v>64</v>
      </c>
      <c r="C19" s="112">
        <v>42658</v>
      </c>
      <c r="D19" s="134">
        <v>17</v>
      </c>
      <c r="E19" s="32">
        <v>223</v>
      </c>
      <c r="F19" s="32">
        <v>150</v>
      </c>
      <c r="G19" s="32">
        <v>163</v>
      </c>
      <c r="H19" s="32">
        <v>157</v>
      </c>
      <c r="I19"/>
      <c r="J19" s="32">
        <f>SUM(E19:H19)</f>
        <v>693</v>
      </c>
      <c r="K19" s="32">
        <v>4</v>
      </c>
      <c r="L19" s="34">
        <f>+J19/K19</f>
        <v>173.25</v>
      </c>
      <c r="M19"/>
      <c r="N19"/>
      <c r="O19"/>
      <c r="P19"/>
      <c r="Q19" s="101"/>
      <c r="R19" s="101"/>
    </row>
    <row r="20" spans="1:18" s="99" customFormat="1" ht="17.25">
      <c r="A20"/>
      <c r="B20" t="s">
        <v>65</v>
      </c>
      <c r="C20"/>
      <c r="D20" s="134">
        <v>8</v>
      </c>
      <c r="E20" s="32">
        <v>180</v>
      </c>
      <c r="F20" s="32">
        <v>179</v>
      </c>
      <c r="G20" s="32">
        <v>186</v>
      </c>
      <c r="H20" s="32">
        <v>157</v>
      </c>
      <c r="I20"/>
      <c r="J20" s="32">
        <f>SUM(E20:H20)</f>
        <v>702</v>
      </c>
      <c r="K20" s="32">
        <v>4</v>
      </c>
      <c r="L20" s="34">
        <f>+J20/K20</f>
        <v>175.5</v>
      </c>
      <c r="M20" s="69">
        <f>+J20+J19</f>
        <v>1395</v>
      </c>
      <c r="N20" s="70">
        <f>+M20/8</f>
        <v>174.375</v>
      </c>
      <c r="O20"/>
      <c r="P20"/>
      <c r="Q20" s="101"/>
      <c r="R20" s="101"/>
    </row>
    <row r="21" spans="1:18" s="99" customFormat="1" ht="17.25">
      <c r="A21"/>
      <c r="B21" t="s">
        <v>70</v>
      </c>
      <c r="C21"/>
      <c r="D21" s="134">
        <v>14</v>
      </c>
      <c r="E21" s="32">
        <v>170</v>
      </c>
      <c r="F21" s="32">
        <v>176</v>
      </c>
      <c r="G21" s="32">
        <v>140</v>
      </c>
      <c r="H21" s="32"/>
      <c r="I21"/>
      <c r="J21" s="32">
        <f>SUM(E21:H21)</f>
        <v>486</v>
      </c>
      <c r="K21" s="32">
        <v>3</v>
      </c>
      <c r="L21" s="34">
        <f>+J21/K21</f>
        <v>162</v>
      </c>
      <c r="M21"/>
      <c r="N21"/>
      <c r="O21"/>
      <c r="P21"/>
      <c r="Q21" s="101"/>
      <c r="R21" s="101"/>
    </row>
    <row r="22" spans="1:18" s="99" customFormat="1" ht="17.25">
      <c r="A22"/>
      <c r="B22"/>
      <c r="C22"/>
      <c r="D22" s="134">
        <v>19</v>
      </c>
      <c r="E22" s="32">
        <v>171</v>
      </c>
      <c r="F22" s="32">
        <v>188</v>
      </c>
      <c r="G22" s="32">
        <v>205</v>
      </c>
      <c r="H22" s="32"/>
      <c r="I22"/>
      <c r="J22" s="32">
        <f>SUM(E22:H22)</f>
        <v>564</v>
      </c>
      <c r="K22" s="32">
        <v>3</v>
      </c>
      <c r="L22" s="34">
        <f>+J22/K22</f>
        <v>188</v>
      </c>
      <c r="M22" s="69">
        <f>+J22+J21</f>
        <v>1050</v>
      </c>
      <c r="N22" s="70">
        <f>+M22/6</f>
        <v>175</v>
      </c>
      <c r="O22"/>
      <c r="P22"/>
      <c r="Q22" s="101"/>
      <c r="R22" s="101"/>
    </row>
    <row r="23" spans="1:18" s="99" customFormat="1" ht="15.75">
      <c r="A23" s="36"/>
      <c r="B23"/>
      <c r="C23"/>
      <c r="D23"/>
      <c r="E23"/>
      <c r="F23"/>
      <c r="G23"/>
      <c r="H23"/>
      <c r="I23"/>
      <c r="J23"/>
      <c r="K23"/>
      <c r="L23"/>
      <c r="M23" s="142">
        <f>+M22+M20</f>
        <v>2445</v>
      </c>
      <c r="N23" s="143">
        <f>+M23/14</f>
        <v>174.64285714285714</v>
      </c>
      <c r="O23" s="36">
        <v>1</v>
      </c>
      <c r="P23"/>
      <c r="Q23" s="101"/>
      <c r="R23" s="101"/>
    </row>
    <row r="24" spans="1:18" s="99" customFormat="1" ht="15.75">
      <c r="A24" s="36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101"/>
      <c r="R24" s="101"/>
    </row>
    <row r="25" spans="1:18" s="99" customFormat="1" ht="15.75">
      <c r="A25" s="36">
        <v>1</v>
      </c>
      <c r="B25" s="39" t="s">
        <v>76</v>
      </c>
      <c r="C25" s="112">
        <v>42679</v>
      </c>
      <c r="D25"/>
      <c r="E25" s="32">
        <v>132</v>
      </c>
      <c r="F25" s="32">
        <v>168</v>
      </c>
      <c r="G25" s="32">
        <v>119</v>
      </c>
      <c r="H25" s="32">
        <v>166</v>
      </c>
      <c r="I25"/>
      <c r="J25" s="32">
        <f>SUM(E25:H25)</f>
        <v>585</v>
      </c>
      <c r="K25" s="32">
        <v>4</v>
      </c>
      <c r="L25" s="34">
        <f>+J25/K25</f>
        <v>146.25</v>
      </c>
      <c r="M25"/>
      <c r="N25"/>
      <c r="O25"/>
      <c r="P25"/>
      <c r="Q25" s="101"/>
      <c r="R25" s="101"/>
    </row>
    <row r="26" spans="1:18" s="99" customFormat="1" ht="15.75">
      <c r="A26" s="36"/>
      <c r="B26" t="s">
        <v>77</v>
      </c>
      <c r="C26"/>
      <c r="D26"/>
      <c r="E26" s="32">
        <v>156</v>
      </c>
      <c r="F26" s="32">
        <v>178</v>
      </c>
      <c r="G26" s="32">
        <v>173</v>
      </c>
      <c r="H26" s="32">
        <v>211</v>
      </c>
      <c r="I26"/>
      <c r="J26" s="32">
        <f>SUM(E26:H26)</f>
        <v>718</v>
      </c>
      <c r="K26" s="32">
        <v>4</v>
      </c>
      <c r="L26" s="34">
        <f>+J26/K26</f>
        <v>179.5</v>
      </c>
      <c r="M26" s="69">
        <f>+J26+J25</f>
        <v>1303</v>
      </c>
      <c r="N26" s="70">
        <f>+M26/8</f>
        <v>162.875</v>
      </c>
      <c r="O26"/>
      <c r="P26"/>
      <c r="Q26" s="101"/>
      <c r="R26" s="101"/>
    </row>
    <row r="27" spans="1:18" s="99" customFormat="1" ht="15.75">
      <c r="A27" s="36"/>
      <c r="B27"/>
      <c r="C27"/>
      <c r="D27"/>
      <c r="E27" s="32">
        <v>177</v>
      </c>
      <c r="F27" s="32">
        <v>161</v>
      </c>
      <c r="G27" s="32">
        <v>177</v>
      </c>
      <c r="H27" s="32">
        <v>174</v>
      </c>
      <c r="I27"/>
      <c r="J27" s="32">
        <f>SUM(E27:H27)</f>
        <v>689</v>
      </c>
      <c r="K27" s="32">
        <v>4</v>
      </c>
      <c r="L27" s="34">
        <f>+J27/K27</f>
        <v>172.25</v>
      </c>
      <c r="M27"/>
      <c r="N27"/>
      <c r="O27"/>
      <c r="P27"/>
      <c r="Q27" s="101"/>
      <c r="R27" s="101"/>
    </row>
    <row r="28" spans="1:18" s="99" customFormat="1" ht="15.75">
      <c r="A28" s="36"/>
      <c r="B28"/>
      <c r="C28"/>
      <c r="D28"/>
      <c r="E28"/>
      <c r="F28"/>
      <c r="G28"/>
      <c r="H28"/>
      <c r="I28"/>
      <c r="J28"/>
      <c r="K28"/>
      <c r="L28"/>
      <c r="M28" s="69">
        <f>+M26+J27</f>
        <v>1992</v>
      </c>
      <c r="N28" s="70">
        <f>+M28/12</f>
        <v>166</v>
      </c>
      <c r="O28" s="36">
        <v>1</v>
      </c>
      <c r="P28"/>
      <c r="Q28" s="101"/>
      <c r="R28" s="101"/>
    </row>
    <row r="29" spans="1:18" s="99" customFormat="1" ht="15.75">
      <c r="A29" s="36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 s="101"/>
      <c r="R29" s="101"/>
    </row>
    <row r="30" spans="1:18" s="99" customFormat="1" ht="17.25">
      <c r="A30" s="36">
        <v>1</v>
      </c>
      <c r="B30" s="39" t="s">
        <v>18</v>
      </c>
      <c r="C30" s="112">
        <v>42708</v>
      </c>
      <c r="D30" s="134">
        <v>18</v>
      </c>
      <c r="E30" s="32">
        <v>182</v>
      </c>
      <c r="F30" s="32">
        <v>202</v>
      </c>
      <c r="G30" s="32">
        <v>194</v>
      </c>
      <c r="H30" s="32">
        <v>167</v>
      </c>
      <c r="I30"/>
      <c r="J30" s="32">
        <f>SUM(E30:H30)</f>
        <v>745</v>
      </c>
      <c r="K30" s="32">
        <v>4</v>
      </c>
      <c r="L30" s="34">
        <f>+J30/K30</f>
        <v>186.25</v>
      </c>
      <c r="M30"/>
      <c r="N30"/>
      <c r="O30"/>
      <c r="P30"/>
      <c r="Q30" s="101"/>
      <c r="R30" s="101"/>
    </row>
    <row r="31" spans="1:18" s="99" customFormat="1" ht="17.25">
      <c r="A31" s="36"/>
      <c r="B31" t="s">
        <v>67</v>
      </c>
      <c r="C31"/>
      <c r="D31" s="134">
        <v>11</v>
      </c>
      <c r="E31" s="32">
        <v>224</v>
      </c>
      <c r="F31" s="32">
        <v>191</v>
      </c>
      <c r="G31" s="32">
        <v>188</v>
      </c>
      <c r="H31" s="32">
        <v>194</v>
      </c>
      <c r="I31"/>
      <c r="J31" s="32">
        <f>SUM(E31:H31)</f>
        <v>797</v>
      </c>
      <c r="K31" s="32">
        <v>4</v>
      </c>
      <c r="L31" s="34">
        <f>+J31/K31</f>
        <v>199.25</v>
      </c>
      <c r="M31" s="142">
        <f>+J31+J30</f>
        <v>1542</v>
      </c>
      <c r="N31" s="143">
        <f>+M31/8</f>
        <v>192.75</v>
      </c>
      <c r="O31"/>
      <c r="P31"/>
      <c r="Q31" s="101"/>
      <c r="R31" s="101"/>
    </row>
    <row r="32" spans="1:18" s="99" customFormat="1" ht="15.75">
      <c r="A32" s="36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101"/>
      <c r="R32" s="101"/>
    </row>
    <row r="33" spans="1:18" s="99" customFormat="1" ht="18">
      <c r="A33" s="36">
        <v>1</v>
      </c>
      <c r="B33" s="39" t="s">
        <v>88</v>
      </c>
      <c r="C33" s="33"/>
      <c r="D33" s="120"/>
      <c r="E33" s="101"/>
      <c r="F33" s="101"/>
      <c r="G33" s="101"/>
      <c r="H33" s="101"/>
      <c r="I33" s="101"/>
      <c r="J33" s="101"/>
      <c r="K33" s="101"/>
      <c r="L33" s="104"/>
      <c r="M33" s="32"/>
      <c r="N33" s="61"/>
      <c r="O33" s="23"/>
      <c r="P33"/>
      <c r="Q33" s="101"/>
      <c r="R33" s="101"/>
    </row>
    <row r="34" spans="1:18" s="99" customFormat="1" ht="18">
      <c r="A34" s="17"/>
      <c r="B34" s="37" t="s">
        <v>89</v>
      </c>
      <c r="C34" s="33">
        <v>42715</v>
      </c>
      <c r="D34" s="120"/>
      <c r="E34" s="32">
        <v>157</v>
      </c>
      <c r="F34" s="32">
        <v>147</v>
      </c>
      <c r="G34" s="32">
        <v>159</v>
      </c>
      <c r="H34" s="32">
        <v>171</v>
      </c>
      <c r="I34" s="32"/>
      <c r="J34" s="32">
        <f>+E34+F34+G34+H34</f>
        <v>634</v>
      </c>
      <c r="K34" s="32">
        <v>4</v>
      </c>
      <c r="L34" s="34">
        <f>+J34/K34</f>
        <v>158.5</v>
      </c>
      <c r="M34" s="24"/>
      <c r="N34" s="24"/>
      <c r="O34" s="24"/>
      <c r="P34"/>
      <c r="Q34" s="101"/>
      <c r="R34" s="101"/>
    </row>
    <row r="35" spans="1:18" s="99" customFormat="1" ht="15.75">
      <c r="A35"/>
      <c r="B35"/>
      <c r="C35"/>
      <c r="D35" s="119"/>
      <c r="E35" s="32">
        <v>127</v>
      </c>
      <c r="F35" s="32">
        <v>164</v>
      </c>
      <c r="G35" s="32">
        <v>170</v>
      </c>
      <c r="H35" s="32"/>
      <c r="I35" s="32"/>
      <c r="J35" s="32">
        <f>+E35+F35+G35+H35</f>
        <v>461</v>
      </c>
      <c r="K35" s="32">
        <v>3</v>
      </c>
      <c r="L35" s="34">
        <f>+J35/K35</f>
        <v>153.66666666666666</v>
      </c>
      <c r="M35" s="142">
        <f>+J34+J35</f>
        <v>1095</v>
      </c>
      <c r="N35" s="143">
        <f>+M35/7</f>
        <v>156.42857142857142</v>
      </c>
      <c r="O35" s="36">
        <v>1</v>
      </c>
      <c r="P35"/>
      <c r="Q35" s="101"/>
      <c r="R35" s="101"/>
    </row>
    <row r="36" spans="1:18" s="99" customFormat="1" ht="15">
      <c r="A36"/>
      <c r="B36"/>
      <c r="C36"/>
      <c r="D36" s="119"/>
      <c r="E36" s="32"/>
      <c r="F36" s="32"/>
      <c r="G36" s="32"/>
      <c r="H36" s="32"/>
      <c r="I36" s="32"/>
      <c r="J36" s="32"/>
      <c r="K36" s="32"/>
      <c r="L36"/>
      <c r="M36"/>
      <c r="N36"/>
      <c r="O36"/>
      <c r="P36"/>
      <c r="Q36" s="101"/>
      <c r="R36" s="101"/>
    </row>
    <row r="37" spans="1:18" s="99" customFormat="1" ht="15.75">
      <c r="A37" s="36">
        <v>1</v>
      </c>
      <c r="B37" s="39" t="s">
        <v>90</v>
      </c>
      <c r="C37" s="112">
        <v>42722</v>
      </c>
      <c r="D37" s="32"/>
      <c r="E37" s="32">
        <v>156</v>
      </c>
      <c r="F37" s="32">
        <v>203</v>
      </c>
      <c r="G37" s="32">
        <v>182</v>
      </c>
      <c r="H37" s="32">
        <v>179</v>
      </c>
      <c r="I37"/>
      <c r="J37" s="32">
        <f aca="true" t="shared" si="2" ref="J37:J42">+H37+E37+F37+G37</f>
        <v>720</v>
      </c>
      <c r="K37" s="32">
        <v>4</v>
      </c>
      <c r="L37" s="34">
        <f aca="true" t="shared" si="3" ref="L37:L42">+J37/K37</f>
        <v>180</v>
      </c>
      <c r="M37"/>
      <c r="N37"/>
      <c r="O37"/>
      <c r="P37"/>
      <c r="Q37" s="101"/>
      <c r="R37" s="101"/>
    </row>
    <row r="38" spans="1:18" s="99" customFormat="1" ht="17.25">
      <c r="A38"/>
      <c r="B38" s="37" t="s">
        <v>91</v>
      </c>
      <c r="C38"/>
      <c r="D38" s="134">
        <v>5</v>
      </c>
      <c r="E38" s="32">
        <v>179</v>
      </c>
      <c r="F38" s="32">
        <v>136</v>
      </c>
      <c r="G38" s="32">
        <v>164</v>
      </c>
      <c r="H38" s="32">
        <v>218</v>
      </c>
      <c r="I38"/>
      <c r="J38" s="32">
        <f t="shared" si="2"/>
        <v>697</v>
      </c>
      <c r="K38" s="32">
        <v>4</v>
      </c>
      <c r="L38" s="34">
        <f t="shared" si="3"/>
        <v>174.25</v>
      </c>
      <c r="M38" s="53">
        <f>+J38+J37</f>
        <v>1417</v>
      </c>
      <c r="N38" s="41">
        <f>+M38/8</f>
        <v>177.125</v>
      </c>
      <c r="O38"/>
      <c r="P38"/>
      <c r="Q38" s="101"/>
      <c r="R38" s="101"/>
    </row>
    <row r="39" spans="1:18" s="99" customFormat="1" ht="17.25">
      <c r="A39"/>
      <c r="B39"/>
      <c r="C39"/>
      <c r="D39" s="134"/>
      <c r="E39" s="32">
        <v>163</v>
      </c>
      <c r="F39" s="32">
        <v>168</v>
      </c>
      <c r="G39" s="32">
        <v>193</v>
      </c>
      <c r="H39" s="32"/>
      <c r="I39"/>
      <c r="J39" s="32">
        <f t="shared" si="2"/>
        <v>524</v>
      </c>
      <c r="K39" s="32">
        <v>3</v>
      </c>
      <c r="L39" s="34">
        <f t="shared" si="3"/>
        <v>174.66666666666666</v>
      </c>
      <c r="M39"/>
      <c r="N39"/>
      <c r="O39"/>
      <c r="P39"/>
      <c r="Q39" s="101"/>
      <c r="R39" s="101"/>
    </row>
    <row r="40" spans="1:18" s="99" customFormat="1" ht="17.25">
      <c r="A40"/>
      <c r="B40"/>
      <c r="C40"/>
      <c r="D40" s="134">
        <v>6</v>
      </c>
      <c r="E40" s="32">
        <v>195</v>
      </c>
      <c r="F40" s="32">
        <v>169</v>
      </c>
      <c r="G40" s="32">
        <v>156</v>
      </c>
      <c r="H40" s="32"/>
      <c r="I40"/>
      <c r="J40" s="32">
        <f t="shared" si="2"/>
        <v>520</v>
      </c>
      <c r="K40" s="32">
        <v>3</v>
      </c>
      <c r="L40" s="34">
        <f t="shared" si="3"/>
        <v>173.33333333333334</v>
      </c>
      <c r="M40" s="53">
        <f>+J40+J39</f>
        <v>1044</v>
      </c>
      <c r="N40" s="41">
        <f>+M40/6</f>
        <v>174</v>
      </c>
      <c r="O40"/>
      <c r="P40" s="36"/>
      <c r="Q40" s="101"/>
      <c r="R40" s="101"/>
    </row>
    <row r="41" spans="1:18" s="99" customFormat="1" ht="17.25">
      <c r="A41"/>
      <c r="B41"/>
      <c r="C41"/>
      <c r="D41" s="134"/>
      <c r="E41" s="32">
        <v>192</v>
      </c>
      <c r="F41" s="32">
        <v>163</v>
      </c>
      <c r="G41" s="32"/>
      <c r="H41" s="32"/>
      <c r="I41"/>
      <c r="J41" s="32">
        <f t="shared" si="2"/>
        <v>355</v>
      </c>
      <c r="K41" s="32">
        <v>2</v>
      </c>
      <c r="L41" s="34">
        <f t="shared" si="3"/>
        <v>177.5</v>
      </c>
      <c r="M41"/>
      <c r="N41"/>
      <c r="O41"/>
      <c r="P41" s="36"/>
      <c r="Q41" s="101"/>
      <c r="R41" s="101"/>
    </row>
    <row r="42" spans="1:18" s="99" customFormat="1" ht="17.25">
      <c r="A42"/>
      <c r="B42"/>
      <c r="C42"/>
      <c r="D42" s="134">
        <v>17</v>
      </c>
      <c r="E42" s="32">
        <v>192</v>
      </c>
      <c r="F42" s="32">
        <v>150</v>
      </c>
      <c r="G42" s="32"/>
      <c r="H42" s="32"/>
      <c r="I42"/>
      <c r="J42" s="32">
        <f t="shared" si="2"/>
        <v>342</v>
      </c>
      <c r="K42" s="32">
        <v>2</v>
      </c>
      <c r="L42" s="34">
        <f t="shared" si="3"/>
        <v>171</v>
      </c>
      <c r="M42" s="53">
        <f>+J42+J41</f>
        <v>697</v>
      </c>
      <c r="N42" s="41">
        <f>+M42/4</f>
        <v>174.25</v>
      </c>
      <c r="O42"/>
      <c r="P42" s="36"/>
      <c r="Q42" s="101"/>
      <c r="R42" s="101"/>
    </row>
    <row r="43" spans="1:18" s="99" customFormat="1" ht="17.25">
      <c r="A43"/>
      <c r="B43"/>
      <c r="C43"/>
      <c r="D43" s="134"/>
      <c r="E43"/>
      <c r="F43"/>
      <c r="G43"/>
      <c r="H43"/>
      <c r="I43"/>
      <c r="J43"/>
      <c r="K43"/>
      <c r="L43"/>
      <c r="M43" s="142">
        <f>+M38+M40+M42</f>
        <v>3158</v>
      </c>
      <c r="N43" s="143">
        <f>+M43/18</f>
        <v>175.44444444444446</v>
      </c>
      <c r="O43" s="36">
        <v>1</v>
      </c>
      <c r="P43" s="36"/>
      <c r="Q43" s="101"/>
      <c r="R43" s="101"/>
    </row>
    <row r="44" spans="1:18" s="99" customFormat="1" ht="15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6"/>
      <c r="P44" s="36"/>
      <c r="Q44" s="101"/>
      <c r="R44" s="101"/>
    </row>
    <row r="45" spans="1:18" s="99" customFormat="1" ht="17.25">
      <c r="A45" s="36">
        <v>1</v>
      </c>
      <c r="B45" s="39" t="s">
        <v>18</v>
      </c>
      <c r="C45" s="112">
        <v>42743</v>
      </c>
      <c r="D45" s="134">
        <v>11</v>
      </c>
      <c r="E45" s="32">
        <v>123</v>
      </c>
      <c r="F45" s="32">
        <v>146</v>
      </c>
      <c r="G45" s="32">
        <v>158</v>
      </c>
      <c r="H45" s="32"/>
      <c r="I45"/>
      <c r="J45" s="32">
        <f>+E45+F45+G45</f>
        <v>427</v>
      </c>
      <c r="K45" s="32">
        <v>3</v>
      </c>
      <c r="L45" s="34">
        <f>+J45/K45</f>
        <v>142.33333333333334</v>
      </c>
      <c r="M45"/>
      <c r="N45"/>
      <c r="O45" s="36"/>
      <c r="P45" s="36"/>
      <c r="Q45" s="101"/>
      <c r="R45" s="101"/>
    </row>
    <row r="46" spans="1:18" s="99" customFormat="1" ht="17.25">
      <c r="A46"/>
      <c r="B46" s="37" t="s">
        <v>95</v>
      </c>
      <c r="C46"/>
      <c r="D46" s="134">
        <v>20</v>
      </c>
      <c r="E46" s="32">
        <v>158</v>
      </c>
      <c r="F46" s="32">
        <v>177</v>
      </c>
      <c r="G46" s="32">
        <v>139</v>
      </c>
      <c r="H46" s="32"/>
      <c r="I46"/>
      <c r="J46" s="32">
        <f>+E46++F46+G46</f>
        <v>474</v>
      </c>
      <c r="K46" s="32">
        <v>3</v>
      </c>
      <c r="L46" s="34">
        <f>+J46/K46</f>
        <v>158</v>
      </c>
      <c r="M46" s="142">
        <f>+J46+J45</f>
        <v>901</v>
      </c>
      <c r="N46" s="143">
        <f>+M46/6</f>
        <v>150.16666666666666</v>
      </c>
      <c r="O46"/>
      <c r="P46" s="36"/>
      <c r="Q46" s="101"/>
      <c r="R46" s="101"/>
    </row>
    <row r="47" spans="1:18" s="99" customFormat="1" ht="17.25">
      <c r="A47"/>
      <c r="B47" t="s">
        <v>99</v>
      </c>
      <c r="C47"/>
      <c r="D47" s="134"/>
      <c r="E47"/>
      <c r="F47"/>
      <c r="G47"/>
      <c r="H47"/>
      <c r="I47"/>
      <c r="J47"/>
      <c r="K47"/>
      <c r="L47"/>
      <c r="M47"/>
      <c r="N47"/>
      <c r="O47"/>
      <c r="P47" s="36"/>
      <c r="Q47" s="101"/>
      <c r="R47" s="101"/>
    </row>
    <row r="48" spans="1:18" s="99" customFormat="1" ht="17.25">
      <c r="A48"/>
      <c r="B48"/>
      <c r="C48"/>
      <c r="D48" s="134"/>
      <c r="E48" s="32"/>
      <c r="F48" s="32"/>
      <c r="G48" s="32"/>
      <c r="H48" s="32"/>
      <c r="I48" s="32"/>
      <c r="J48" s="32"/>
      <c r="K48" s="32"/>
      <c r="L48"/>
      <c r="M48"/>
      <c r="N48"/>
      <c r="O48"/>
      <c r="P48" s="36"/>
      <c r="Q48" s="101"/>
      <c r="R48" s="101"/>
    </row>
    <row r="49" spans="1:18" s="99" customFormat="1" ht="17.25">
      <c r="A49" s="36">
        <v>1</v>
      </c>
      <c r="B49" s="39" t="s">
        <v>18</v>
      </c>
      <c r="C49" s="33">
        <v>42757</v>
      </c>
      <c r="D49" s="134">
        <v>17</v>
      </c>
      <c r="E49" s="32">
        <v>191</v>
      </c>
      <c r="F49" s="32">
        <v>179</v>
      </c>
      <c r="G49" s="32">
        <v>209</v>
      </c>
      <c r="H49" s="32">
        <v>180</v>
      </c>
      <c r="I49" s="32"/>
      <c r="J49" s="32">
        <f>+H49+E49+F49+G49</f>
        <v>759</v>
      </c>
      <c r="K49" s="32">
        <v>4</v>
      </c>
      <c r="L49" s="34">
        <f>+J49/K49</f>
        <v>189.75</v>
      </c>
      <c r="M49"/>
      <c r="N49"/>
      <c r="O49"/>
      <c r="P49" s="36"/>
      <c r="Q49" s="101"/>
      <c r="R49" s="101"/>
    </row>
    <row r="50" spans="1:18" s="99" customFormat="1" ht="17.25">
      <c r="A50"/>
      <c r="B50" s="37" t="s">
        <v>106</v>
      </c>
      <c r="C50" s="113"/>
      <c r="D50" s="134">
        <v>8</v>
      </c>
      <c r="E50" s="32">
        <v>163</v>
      </c>
      <c r="F50" s="32">
        <v>161</v>
      </c>
      <c r="G50" s="32">
        <v>171</v>
      </c>
      <c r="H50" s="32">
        <v>179</v>
      </c>
      <c r="I50" s="32"/>
      <c r="J50" s="32">
        <f>+H50+E50+F50+G50</f>
        <v>674</v>
      </c>
      <c r="K50" s="32">
        <v>4</v>
      </c>
      <c r="L50" s="34">
        <f>+J50/K50</f>
        <v>168.5</v>
      </c>
      <c r="M50" s="142">
        <f>+J50+J49</f>
        <v>1433</v>
      </c>
      <c r="N50" s="143">
        <f>+M50/8</f>
        <v>179.125</v>
      </c>
      <c r="O50"/>
      <c r="P50" s="36"/>
      <c r="Q50" s="101"/>
      <c r="R50" s="101"/>
    </row>
    <row r="51" spans="1:18" s="99" customFormat="1" ht="15.75">
      <c r="A51"/>
      <c r="B51"/>
      <c r="C51"/>
      <c r="D51" s="119"/>
      <c r="E51" s="32"/>
      <c r="F51" s="32"/>
      <c r="G51" s="32"/>
      <c r="H51" s="32"/>
      <c r="I51" s="32"/>
      <c r="J51" s="32"/>
      <c r="K51" s="32"/>
      <c r="L51"/>
      <c r="M51"/>
      <c r="N51"/>
      <c r="O51"/>
      <c r="P51" s="36"/>
      <c r="Q51" s="101"/>
      <c r="R51" s="101"/>
    </row>
    <row r="52" spans="1:19" s="99" customFormat="1" ht="15.75">
      <c r="A52" s="36">
        <v>1</v>
      </c>
      <c r="B52" s="39" t="s">
        <v>18</v>
      </c>
      <c r="C52" s="33">
        <v>42764</v>
      </c>
      <c r="D52" s="158">
        <v>6</v>
      </c>
      <c r="E52" s="32">
        <v>146</v>
      </c>
      <c r="F52" s="32">
        <v>146</v>
      </c>
      <c r="G52" s="32">
        <v>198</v>
      </c>
      <c r="H52" s="32"/>
      <c r="I52" s="32"/>
      <c r="J52" s="32">
        <f>+E52+F52+G52</f>
        <v>490</v>
      </c>
      <c r="K52" s="32">
        <v>3</v>
      </c>
      <c r="L52" s="34">
        <f>+J52/K52</f>
        <v>163.33333333333334</v>
      </c>
      <c r="M52"/>
      <c r="N52"/>
      <c r="O52"/>
      <c r="P52"/>
      <c r="Q52" s="36"/>
      <c r="R52" s="101"/>
      <c r="S52" s="101"/>
    </row>
    <row r="53" spans="1:19" s="99" customFormat="1" ht="15.75">
      <c r="A53" s="36"/>
      <c r="B53" s="37" t="s">
        <v>121</v>
      </c>
      <c r="C53" s="33"/>
      <c r="D53" s="158">
        <v>13</v>
      </c>
      <c r="E53" s="32">
        <v>154</v>
      </c>
      <c r="F53" s="32">
        <v>173</v>
      </c>
      <c r="G53" s="32">
        <v>220</v>
      </c>
      <c r="H53" s="32"/>
      <c r="I53" s="32"/>
      <c r="J53" s="32">
        <f>+E53++F53+G53</f>
        <v>547</v>
      </c>
      <c r="K53" s="32">
        <v>3</v>
      </c>
      <c r="L53" s="34">
        <f>+J53/K53</f>
        <v>182.33333333333334</v>
      </c>
      <c r="M53"/>
      <c r="N53"/>
      <c r="O53"/>
      <c r="P53"/>
      <c r="Q53" s="36"/>
      <c r="R53" s="101"/>
      <c r="S53" s="101"/>
    </row>
    <row r="54" spans="1:19" s="99" customFormat="1" ht="18">
      <c r="A54" s="36"/>
      <c r="B54" s="39"/>
      <c r="C54" s="33"/>
      <c r="D54" s="158">
        <v>20</v>
      </c>
      <c r="E54" s="32">
        <v>214</v>
      </c>
      <c r="F54" s="32">
        <v>190</v>
      </c>
      <c r="G54" s="32">
        <v>158</v>
      </c>
      <c r="H54" s="32"/>
      <c r="I54" s="32"/>
      <c r="J54" s="32">
        <f>+E54++F54+G54</f>
        <v>562</v>
      </c>
      <c r="K54" s="32">
        <v>3</v>
      </c>
      <c r="L54" s="34">
        <f>+J54/K54</f>
        <v>187.33333333333334</v>
      </c>
      <c r="M54" s="142">
        <f>+J54+J53+J52</f>
        <v>1599</v>
      </c>
      <c r="N54" s="143">
        <f>+M54/9</f>
        <v>177.66666666666666</v>
      </c>
      <c r="O54"/>
      <c r="P54" s="23"/>
      <c r="Q54" s="36"/>
      <c r="R54" s="101"/>
      <c r="S54" s="101"/>
    </row>
    <row r="55" spans="1:18" s="99" customFormat="1" ht="15.75">
      <c r="A55"/>
      <c r="B55"/>
      <c r="C55"/>
      <c r="D55" s="119"/>
      <c r="E55" s="32"/>
      <c r="F55" s="32"/>
      <c r="G55" s="32"/>
      <c r="H55" s="32"/>
      <c r="I55" s="32"/>
      <c r="J55" s="32"/>
      <c r="K55" s="32"/>
      <c r="L55"/>
      <c r="M55"/>
      <c r="N55" s="2"/>
      <c r="O55"/>
      <c r="P55" s="36"/>
      <c r="Q55" s="101"/>
      <c r="R55" s="101"/>
    </row>
    <row r="56" spans="1:18" s="99" customFormat="1" ht="19.5">
      <c r="A56" s="36">
        <v>1</v>
      </c>
      <c r="B56" s="39" t="s">
        <v>76</v>
      </c>
      <c r="C56" s="33">
        <v>42770</v>
      </c>
      <c r="D56" s="136"/>
      <c r="E56" s="32">
        <v>160</v>
      </c>
      <c r="F56" s="32">
        <v>183</v>
      </c>
      <c r="G56" s="32">
        <v>143</v>
      </c>
      <c r="H56" s="42"/>
      <c r="I56" s="42"/>
      <c r="J56" s="32">
        <f>+E56+F56+G56</f>
        <v>486</v>
      </c>
      <c r="K56" s="32">
        <v>3</v>
      </c>
      <c r="L56" s="34">
        <f>+J56/K56</f>
        <v>162</v>
      </c>
      <c r="M56"/>
      <c r="N56"/>
      <c r="O56" s="23"/>
      <c r="P56" s="36"/>
      <c r="Q56" s="101"/>
      <c r="R56" s="101"/>
    </row>
    <row r="57" spans="1:18" s="99" customFormat="1" ht="19.5">
      <c r="A57" s="36"/>
      <c r="B57" s="39" t="s">
        <v>124</v>
      </c>
      <c r="C57" s="33"/>
      <c r="D57" s="136"/>
      <c r="E57" s="32">
        <v>158</v>
      </c>
      <c r="F57" s="32">
        <v>189</v>
      </c>
      <c r="G57" s="42"/>
      <c r="H57" s="42"/>
      <c r="I57" s="42"/>
      <c r="J57" s="32">
        <f>+E57+F57+G57</f>
        <v>347</v>
      </c>
      <c r="K57" s="32">
        <v>2</v>
      </c>
      <c r="L57" s="34">
        <f>+J57/K57</f>
        <v>173.5</v>
      </c>
      <c r="M57" s="142">
        <f>+J57+J56</f>
        <v>833</v>
      </c>
      <c r="N57" s="143">
        <f>+M57/5</f>
        <v>166.6</v>
      </c>
      <c r="O57" s="23"/>
      <c r="P57" s="36"/>
      <c r="Q57" s="101"/>
      <c r="R57" s="101"/>
    </row>
    <row r="58" spans="1:18" s="99" customFormat="1" ht="19.5">
      <c r="A58" s="36"/>
      <c r="B58" s="37"/>
      <c r="C58" s="33"/>
      <c r="D58" s="136"/>
      <c r="E58" s="32">
        <v>181</v>
      </c>
      <c r="F58" s="32">
        <v>213</v>
      </c>
      <c r="G58" s="32">
        <v>161</v>
      </c>
      <c r="H58" s="42"/>
      <c r="I58" s="42"/>
      <c r="J58" s="32">
        <f>+E58+F58+G58</f>
        <v>555</v>
      </c>
      <c r="K58" s="32">
        <v>3</v>
      </c>
      <c r="L58" s="34">
        <f>+J58/K58</f>
        <v>185</v>
      </c>
      <c r="M58"/>
      <c r="N58"/>
      <c r="O58" s="23"/>
      <c r="P58" s="36"/>
      <c r="Q58" s="101"/>
      <c r="R58" s="101"/>
    </row>
    <row r="59" spans="1:18" s="99" customFormat="1" ht="19.5">
      <c r="A59" s="29"/>
      <c r="B59" s="29"/>
      <c r="C59" s="29"/>
      <c r="D59" s="136"/>
      <c r="E59" s="32">
        <v>192</v>
      </c>
      <c r="F59" s="32">
        <v>127</v>
      </c>
      <c r="G59" s="42"/>
      <c r="H59" s="42"/>
      <c r="I59" s="42"/>
      <c r="J59" s="32">
        <f>+E59+F59+G59</f>
        <v>319</v>
      </c>
      <c r="K59" s="32">
        <v>2</v>
      </c>
      <c r="L59" s="34">
        <f>+J59/K59</f>
        <v>159.5</v>
      </c>
      <c r="M59" s="142">
        <f>+J59+J58</f>
        <v>874</v>
      </c>
      <c r="N59" s="143">
        <f>+M59/5</f>
        <v>174.8</v>
      </c>
      <c r="O59" s="23"/>
      <c r="P59" s="36"/>
      <c r="Q59" s="101"/>
      <c r="R59" s="101"/>
    </row>
    <row r="60" spans="1:18" s="99" customFormat="1" ht="15.75">
      <c r="A60" s="16"/>
      <c r="C60" s="100"/>
      <c r="D60" s="101"/>
      <c r="E60" s="101"/>
      <c r="F60" s="101"/>
      <c r="G60" s="101"/>
      <c r="H60" s="101"/>
      <c r="I60" s="101"/>
      <c r="J60" s="101"/>
      <c r="K60" s="101"/>
      <c r="L60"/>
      <c r="M60" s="142">
        <f>+M57+M59</f>
        <v>1707</v>
      </c>
      <c r="N60" s="143">
        <f>+M60/10</f>
        <v>170.7</v>
      </c>
      <c r="O60" s="36">
        <v>1</v>
      </c>
      <c r="P60" s="36"/>
      <c r="Q60" s="101"/>
      <c r="R60" s="101"/>
    </row>
    <row r="61" spans="1:18" s="99" customFormat="1" ht="15.75">
      <c r="A61"/>
      <c r="B61"/>
      <c r="C61"/>
      <c r="D61" s="119"/>
      <c r="E61" s="32"/>
      <c r="F61" s="32"/>
      <c r="G61" s="32"/>
      <c r="H61" s="32"/>
      <c r="I61" s="32"/>
      <c r="J61" s="32"/>
      <c r="K61" s="32"/>
      <c r="L61"/>
      <c r="M61"/>
      <c r="N61" s="2"/>
      <c r="O61"/>
      <c r="P61" s="36"/>
      <c r="Q61" s="101"/>
      <c r="R61" s="101"/>
    </row>
    <row r="62" spans="1:18" s="99" customFormat="1" ht="15.75">
      <c r="A62" s="36">
        <v>1</v>
      </c>
      <c r="B62" s="39" t="s">
        <v>126</v>
      </c>
      <c r="C62" s="33">
        <v>42777</v>
      </c>
      <c r="D62" s="158">
        <v>9</v>
      </c>
      <c r="E62" s="32">
        <v>163</v>
      </c>
      <c r="F62" s="32">
        <v>155</v>
      </c>
      <c r="G62" s="32">
        <v>159</v>
      </c>
      <c r="H62" s="32">
        <v>169</v>
      </c>
      <c r="I62" s="32"/>
      <c r="J62" s="32">
        <f>+H62+E62+F62+G62</f>
        <v>646</v>
      </c>
      <c r="K62" s="32">
        <v>4</v>
      </c>
      <c r="L62" s="34">
        <f>+J62/K62</f>
        <v>161.5</v>
      </c>
      <c r="M62"/>
      <c r="N62"/>
      <c r="O62"/>
      <c r="P62"/>
      <c r="Q62" s="101"/>
      <c r="R62" s="101"/>
    </row>
    <row r="63" spans="1:18" s="24" customFormat="1" ht="18">
      <c r="A63" s="36"/>
      <c r="B63" s="39" t="s">
        <v>127</v>
      </c>
      <c r="C63" s="33"/>
      <c r="D63" s="158">
        <v>6</v>
      </c>
      <c r="E63" s="32">
        <v>154</v>
      </c>
      <c r="F63" s="32">
        <v>157</v>
      </c>
      <c r="G63" s="32">
        <v>185</v>
      </c>
      <c r="H63" s="32">
        <v>217</v>
      </c>
      <c r="I63" s="32"/>
      <c r="J63" s="32">
        <f>+H63+E63+F63+G63</f>
        <v>713</v>
      </c>
      <c r="K63" s="32">
        <v>4</v>
      </c>
      <c r="L63" s="34">
        <f>+J63/K63</f>
        <v>178.25</v>
      </c>
      <c r="M63" s="142">
        <f>+J63+J62</f>
        <v>1359</v>
      </c>
      <c r="N63" s="143">
        <f>+M63/8</f>
        <v>169.875</v>
      </c>
      <c r="O63" s="23"/>
      <c r="P63" s="23"/>
      <c r="Q63" s="21"/>
      <c r="R63" s="21"/>
    </row>
    <row r="64" spans="1:18" s="24" customFormat="1" ht="18">
      <c r="A64"/>
      <c r="B64"/>
      <c r="C64"/>
      <c r="D64" s="158">
        <v>5</v>
      </c>
      <c r="E64" s="32">
        <v>162</v>
      </c>
      <c r="F64" s="32">
        <v>154</v>
      </c>
      <c r="G64" s="32"/>
      <c r="H64" s="32"/>
      <c r="I64" s="32"/>
      <c r="J64" s="32">
        <f>+E64+F64+G64</f>
        <v>316</v>
      </c>
      <c r="K64" s="32">
        <v>2</v>
      </c>
      <c r="L64" s="34">
        <f>+J64/K64</f>
        <v>158</v>
      </c>
      <c r="M64"/>
      <c r="N64" s="2"/>
      <c r="O64"/>
      <c r="P64" s="23"/>
      <c r="Q64" s="21"/>
      <c r="R64" s="21"/>
    </row>
    <row r="65" spans="1:18" s="24" customFormat="1" ht="18">
      <c r="A65"/>
      <c r="B65"/>
      <c r="C65"/>
      <c r="D65" s="158">
        <v>10</v>
      </c>
      <c r="E65" s="32">
        <v>159</v>
      </c>
      <c r="F65" s="32">
        <v>200</v>
      </c>
      <c r="G65" s="32"/>
      <c r="H65" s="32"/>
      <c r="I65" s="32"/>
      <c r="J65" s="32">
        <f>+E65+F65+G65</f>
        <v>359</v>
      </c>
      <c r="K65" s="32">
        <v>2</v>
      </c>
      <c r="L65" s="34">
        <f>+J65/K65</f>
        <v>179.5</v>
      </c>
      <c r="M65" s="142">
        <f>+J65+J64</f>
        <v>675</v>
      </c>
      <c r="N65" s="143">
        <f>+M65/4</f>
        <v>168.75</v>
      </c>
      <c r="O65"/>
      <c r="P65" s="23"/>
      <c r="Q65" s="21"/>
      <c r="R65" s="21"/>
    </row>
    <row r="66" spans="1:18" s="24" customFormat="1" ht="18">
      <c r="A66"/>
      <c r="B66"/>
      <c r="C66"/>
      <c r="D66" s="119"/>
      <c r="E66" s="32"/>
      <c r="F66" s="32"/>
      <c r="G66" s="32"/>
      <c r="H66" s="32"/>
      <c r="I66" s="32"/>
      <c r="J66" s="32"/>
      <c r="K66" s="32"/>
      <c r="L66"/>
      <c r="M66" s="142">
        <f>+M63+M65</f>
        <v>2034</v>
      </c>
      <c r="N66" s="143">
        <f>+M66/12</f>
        <v>169.5</v>
      </c>
      <c r="O66" s="36">
        <v>1</v>
      </c>
      <c r="P66" s="23"/>
      <c r="Q66" s="21"/>
      <c r="R66" s="21"/>
    </row>
    <row r="67" spans="1:18" s="24" customFormat="1" ht="18">
      <c r="A67"/>
      <c r="B67"/>
      <c r="C67"/>
      <c r="D67" s="119"/>
      <c r="E67" s="32"/>
      <c r="F67" s="32"/>
      <c r="G67" s="32"/>
      <c r="H67" s="32"/>
      <c r="I67" s="32"/>
      <c r="J67" s="32"/>
      <c r="K67" s="32"/>
      <c r="L67"/>
      <c r="M67"/>
      <c r="N67" s="2"/>
      <c r="O67"/>
      <c r="P67" s="23"/>
      <c r="Q67" s="21"/>
      <c r="R67" s="21"/>
    </row>
    <row r="68" spans="1:18" s="24" customFormat="1" ht="19.5">
      <c r="A68" s="36">
        <v>1</v>
      </c>
      <c r="B68" s="39" t="s">
        <v>18</v>
      </c>
      <c r="C68" s="33">
        <v>42785</v>
      </c>
      <c r="D68" s="136"/>
      <c r="E68" s="32">
        <v>172</v>
      </c>
      <c r="F68" s="32">
        <v>192</v>
      </c>
      <c r="G68" s="32">
        <v>176</v>
      </c>
      <c r="H68" s="32"/>
      <c r="I68" s="42"/>
      <c r="J68" s="32">
        <f>+E68+F68+G68</f>
        <v>540</v>
      </c>
      <c r="K68" s="32">
        <v>3</v>
      </c>
      <c r="L68" s="34">
        <f>+J68/K68</f>
        <v>180</v>
      </c>
      <c r="M68"/>
      <c r="N68"/>
      <c r="O68"/>
      <c r="P68" s="23"/>
      <c r="Q68" s="21"/>
      <c r="R68" s="21"/>
    </row>
    <row r="69" spans="1:18" s="24" customFormat="1" ht="19.5">
      <c r="A69" s="36"/>
      <c r="B69" s="39" t="s">
        <v>128</v>
      </c>
      <c r="C69" s="33"/>
      <c r="D69" s="136"/>
      <c r="E69" s="32">
        <v>162</v>
      </c>
      <c r="F69" s="32">
        <v>159</v>
      </c>
      <c r="G69" s="32">
        <v>191</v>
      </c>
      <c r="H69" s="32"/>
      <c r="I69" s="42"/>
      <c r="J69" s="32">
        <f>+E69+F69+G69</f>
        <v>512</v>
      </c>
      <c r="K69" s="32">
        <v>3</v>
      </c>
      <c r="L69" s="34">
        <f>+J69/K69</f>
        <v>170.66666666666666</v>
      </c>
      <c r="M69"/>
      <c r="N69"/>
      <c r="O69"/>
      <c r="P69" s="23"/>
      <c r="Q69" s="21"/>
      <c r="R69" s="21"/>
    </row>
    <row r="70" spans="1:18" s="24" customFormat="1" ht="19.5">
      <c r="A70" s="36"/>
      <c r="B70" s="37"/>
      <c r="C70" s="33"/>
      <c r="D70" s="136"/>
      <c r="E70" s="32">
        <v>140</v>
      </c>
      <c r="F70" s="32">
        <v>182</v>
      </c>
      <c r="G70" s="32">
        <v>170</v>
      </c>
      <c r="H70" s="32"/>
      <c r="I70" s="42"/>
      <c r="J70" s="32">
        <f>+E70+F70+G70</f>
        <v>492</v>
      </c>
      <c r="K70" s="32">
        <v>3</v>
      </c>
      <c r="L70" s="34">
        <f>+J70/K70</f>
        <v>164</v>
      </c>
      <c r="M70" s="142">
        <f>+J70+J69+J68</f>
        <v>1544</v>
      </c>
      <c r="N70" s="143">
        <f>+M70/9</f>
        <v>171.55555555555554</v>
      </c>
      <c r="O70"/>
      <c r="P70" s="23"/>
      <c r="Q70" s="21"/>
      <c r="R70" s="21"/>
    </row>
    <row r="71" spans="1:18" s="24" customFormat="1" ht="19.5">
      <c r="A71" s="36"/>
      <c r="B71" s="37"/>
      <c r="C71" s="33"/>
      <c r="D71" s="136"/>
      <c r="E71" s="32">
        <v>148</v>
      </c>
      <c r="F71" s="32"/>
      <c r="G71" s="42"/>
      <c r="H71" s="42"/>
      <c r="I71" s="42"/>
      <c r="J71" s="32">
        <f>+E71+F71+G71</f>
        <v>148</v>
      </c>
      <c r="K71" s="32">
        <v>1</v>
      </c>
      <c r="L71" s="34">
        <f>+J71/K71</f>
        <v>148</v>
      </c>
      <c r="M71"/>
      <c r="N71"/>
      <c r="O71"/>
      <c r="P71" s="23"/>
      <c r="Q71" s="21"/>
      <c r="R71" s="21"/>
    </row>
    <row r="72" spans="1:18" s="24" customFormat="1" ht="19.5">
      <c r="A72" s="36"/>
      <c r="B72" s="37"/>
      <c r="C72" s="33"/>
      <c r="D72" s="136"/>
      <c r="E72" s="32"/>
      <c r="F72" s="32"/>
      <c r="G72" s="42"/>
      <c r="H72" s="42"/>
      <c r="I72" s="42"/>
      <c r="J72"/>
      <c r="K72" s="32"/>
      <c r="L72" s="34"/>
      <c r="M72" s="142">
        <f>+M70+J71</f>
        <v>1692</v>
      </c>
      <c r="N72" s="143">
        <f>+M72/10</f>
        <v>169.2</v>
      </c>
      <c r="O72"/>
      <c r="P72" s="23"/>
      <c r="Q72" s="21"/>
      <c r="R72" s="21"/>
    </row>
    <row r="73" spans="1:18" s="24" customFormat="1" ht="18">
      <c r="A73"/>
      <c r="B73"/>
      <c r="C73"/>
      <c r="D73" s="119"/>
      <c r="E73" s="32"/>
      <c r="F73" s="32"/>
      <c r="G73" s="32"/>
      <c r="H73" s="32"/>
      <c r="I73" s="32"/>
      <c r="J73" s="32"/>
      <c r="K73" s="32"/>
      <c r="L73"/>
      <c r="M73"/>
      <c r="N73" s="2"/>
      <c r="O73"/>
      <c r="P73"/>
      <c r="Q73" s="21"/>
      <c r="R73" s="21"/>
    </row>
    <row r="74" spans="1:19" s="24" customFormat="1" ht="18">
      <c r="A74"/>
      <c r="B74"/>
      <c r="C74"/>
      <c r="D74" s="119"/>
      <c r="E74" s="32"/>
      <c r="F74" s="32"/>
      <c r="G74" s="32"/>
      <c r="H74" s="32"/>
      <c r="I74" s="32"/>
      <c r="J74" s="32"/>
      <c r="K74" s="32"/>
      <c r="L74"/>
      <c r="M74"/>
      <c r="N74" s="2"/>
      <c r="O74"/>
      <c r="P74"/>
      <c r="Q74"/>
      <c r="R74" s="21"/>
      <c r="S74" s="21"/>
    </row>
    <row r="75" spans="1:19" s="24" customFormat="1" ht="18">
      <c r="A75"/>
      <c r="B75"/>
      <c r="C75"/>
      <c r="D75" s="119"/>
      <c r="E75" s="32"/>
      <c r="F75" s="32"/>
      <c r="G75" s="32"/>
      <c r="H75" s="32"/>
      <c r="I75" s="32"/>
      <c r="J75" s="32"/>
      <c r="K75" s="32"/>
      <c r="L75"/>
      <c r="M75"/>
      <c r="N75" s="2"/>
      <c r="O75"/>
      <c r="P75"/>
      <c r="Q75"/>
      <c r="R75" s="21"/>
      <c r="S75" s="21"/>
    </row>
    <row r="76" spans="1:18" s="24" customFormat="1" ht="18">
      <c r="A76"/>
      <c r="B76"/>
      <c r="C76"/>
      <c r="D76" s="119"/>
      <c r="E76" s="32"/>
      <c r="F76" s="32"/>
      <c r="G76" s="32"/>
      <c r="H76" s="32"/>
      <c r="I76" s="32"/>
      <c r="J76" s="32"/>
      <c r="K76" s="32"/>
      <c r="L76"/>
      <c r="M76"/>
      <c r="N76" s="2"/>
      <c r="O76"/>
      <c r="P76"/>
      <c r="Q76" s="21"/>
      <c r="R76" s="21"/>
    </row>
    <row r="77" spans="1:19" s="24" customFormat="1" ht="18">
      <c r="A77"/>
      <c r="B77"/>
      <c r="C77"/>
      <c r="D77" s="119"/>
      <c r="E77" s="32"/>
      <c r="F77" s="32"/>
      <c r="G77" s="32"/>
      <c r="H77" s="32"/>
      <c r="I77" s="32"/>
      <c r="J77" s="32"/>
      <c r="K77" s="32"/>
      <c r="L77"/>
      <c r="M77"/>
      <c r="N77" s="2"/>
      <c r="O77"/>
      <c r="P77"/>
      <c r="Q77"/>
      <c r="R77" s="21"/>
      <c r="S77" s="21"/>
    </row>
    <row r="78" spans="1:19" s="24" customFormat="1" ht="18">
      <c r="A78"/>
      <c r="B78"/>
      <c r="C78"/>
      <c r="D78" s="119"/>
      <c r="E78" s="32"/>
      <c r="F78" s="32"/>
      <c r="G78" s="32"/>
      <c r="H78" s="32"/>
      <c r="I78" s="32"/>
      <c r="J78" s="32"/>
      <c r="K78" s="32"/>
      <c r="L78"/>
      <c r="M78"/>
      <c r="N78" s="2"/>
      <c r="O78"/>
      <c r="P78"/>
      <c r="Q78"/>
      <c r="R78" s="21"/>
      <c r="S78" s="21"/>
    </row>
    <row r="79" spans="1:19" s="24" customFormat="1" ht="18">
      <c r="A79"/>
      <c r="B79"/>
      <c r="C79"/>
      <c r="D79"/>
      <c r="E79" s="32"/>
      <c r="F79" s="32"/>
      <c r="G79" s="32"/>
      <c r="H79" s="32"/>
      <c r="I79" s="32"/>
      <c r="J79" s="21"/>
      <c r="K79" s="21"/>
      <c r="L79" s="21"/>
      <c r="M79" s="1"/>
      <c r="N79" s="2"/>
      <c r="O79" s="2"/>
      <c r="P79"/>
      <c r="Q79"/>
      <c r="R79" s="21"/>
      <c r="S79" s="21"/>
    </row>
    <row r="80" spans="1:19" s="24" customFormat="1" ht="18">
      <c r="A80" s="23">
        <f>SUM(A3:A78)</f>
        <v>14</v>
      </c>
      <c r="C80" s="23" t="s">
        <v>4</v>
      </c>
      <c r="D80" s="23"/>
      <c r="E80" s="23"/>
      <c r="F80" s="23"/>
      <c r="G80" s="23"/>
      <c r="H80" s="23"/>
      <c r="I80" s="23"/>
      <c r="J80" s="23">
        <f>SUM(J3:J78)</f>
        <v>24793</v>
      </c>
      <c r="K80" s="23">
        <f>SUM(K3:K78)</f>
        <v>144</v>
      </c>
      <c r="L80" s="27">
        <f>J80/K80</f>
        <v>172.17361111111111</v>
      </c>
      <c r="M80" s="1"/>
      <c r="N80" s="2"/>
      <c r="O80" s="23">
        <f>SUM(O10:O67)</f>
        <v>8</v>
      </c>
      <c r="P80"/>
      <c r="Q80"/>
      <c r="R80" s="21"/>
      <c r="S80" s="21"/>
    </row>
    <row r="81" spans="1:18" s="24" customFormat="1" ht="18">
      <c r="A81" s="23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1"/>
      <c r="N81" s="2"/>
      <c r="O81" s="23"/>
      <c r="P81" s="23"/>
      <c r="Q81" s="21"/>
      <c r="R81" s="21"/>
    </row>
    <row r="82" spans="1:18" s="24" customFormat="1" ht="18">
      <c r="A82" s="23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1"/>
      <c r="N82" s="2"/>
      <c r="O82" s="23"/>
      <c r="P82" s="23"/>
      <c r="Q82" s="21"/>
      <c r="R82" s="21"/>
    </row>
    <row r="83" spans="1:18" s="24" customFormat="1" ht="18">
      <c r="A83" s="23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1"/>
      <c r="N83" s="2"/>
      <c r="O83" s="23"/>
      <c r="P83" s="23"/>
      <c r="Q83" s="21"/>
      <c r="R83" s="21"/>
    </row>
    <row r="84" spans="1:18" s="24" customFormat="1" ht="18">
      <c r="A84" s="23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1"/>
      <c r="N84" s="2"/>
      <c r="O84" s="23"/>
      <c r="P84" s="23"/>
      <c r="Q84" s="21"/>
      <c r="R84" s="21"/>
    </row>
    <row r="85" spans="1:18" s="24" customFormat="1" ht="18">
      <c r="A85" s="23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1"/>
      <c r="N85" s="2"/>
      <c r="O85" s="23"/>
      <c r="P85" s="23"/>
      <c r="Q85" s="21"/>
      <c r="R85" s="21"/>
    </row>
    <row r="86" spans="1:18" s="24" customFormat="1" ht="18">
      <c r="A86" s="23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1"/>
      <c r="N86" s="2"/>
      <c r="O86" s="23"/>
      <c r="P86" s="23"/>
      <c r="Q86" s="21"/>
      <c r="R86" s="21"/>
    </row>
    <row r="87" spans="1:19" s="24" customFormat="1" ht="18">
      <c r="A87" s="23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1"/>
      <c r="N87" s="2"/>
      <c r="O87" s="23"/>
      <c r="P87"/>
      <c r="Q87" s="23"/>
      <c r="R87" s="21"/>
      <c r="S87" s="21"/>
    </row>
    <row r="88" spans="1:19" s="24" customFormat="1" ht="18">
      <c r="A88" s="23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1"/>
      <c r="N88" s="2"/>
      <c r="O88" s="23"/>
      <c r="P88"/>
      <c r="Q88" s="23"/>
      <c r="R88" s="21"/>
      <c r="S88" s="21"/>
    </row>
    <row r="89" spans="1:19" s="24" customFormat="1" ht="18">
      <c r="A89" s="23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1"/>
      <c r="N89" s="2"/>
      <c r="O89" s="23"/>
      <c r="P89"/>
      <c r="Q89" s="23"/>
      <c r="R89" s="21"/>
      <c r="S89" s="21"/>
    </row>
    <row r="90" spans="1:19" s="24" customFormat="1" ht="18">
      <c r="A90" s="23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1"/>
      <c r="N90" s="2"/>
      <c r="O90" s="23"/>
      <c r="P90"/>
      <c r="Q90" s="23"/>
      <c r="R90" s="21"/>
      <c r="S90" s="21"/>
    </row>
    <row r="91" spans="1:17" s="26" customFormat="1" ht="18">
      <c r="A91" s="23"/>
      <c r="B91" s="24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1"/>
      <c r="N91" s="2"/>
      <c r="O91" s="23"/>
      <c r="P91" s="23"/>
      <c r="Q91" s="23"/>
    </row>
    <row r="92" spans="1:17" s="26" customFormat="1" ht="18">
      <c r="A92" s="23"/>
      <c r="B92" s="24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1"/>
      <c r="N92" s="2"/>
      <c r="O92" s="23"/>
      <c r="P92" s="23"/>
      <c r="Q92" s="23"/>
    </row>
    <row r="93" spans="1:19" s="24" customFormat="1" ht="18">
      <c r="A93" s="23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1"/>
      <c r="N93" s="2"/>
      <c r="O93" s="23"/>
      <c r="P93"/>
      <c r="Q93" s="23"/>
      <c r="R93" s="21"/>
      <c r="S93" s="21"/>
    </row>
    <row r="94" spans="1:19" s="24" customFormat="1" ht="18">
      <c r="A94" s="23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1"/>
      <c r="N94" s="2"/>
      <c r="O94" s="23"/>
      <c r="P94"/>
      <c r="Q94" s="23"/>
      <c r="R94" s="21"/>
      <c r="S94" s="21"/>
    </row>
    <row r="95" spans="1:19" s="24" customFormat="1" ht="18">
      <c r="A95" s="23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1"/>
      <c r="N95" s="2"/>
      <c r="O95" s="23"/>
      <c r="P95"/>
      <c r="Q95" s="23"/>
      <c r="R95" s="21"/>
      <c r="S95" s="21"/>
    </row>
    <row r="96" spans="1:19" s="24" customFormat="1" ht="18">
      <c r="A96" s="23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1"/>
      <c r="N96" s="2"/>
      <c r="O96" s="23"/>
      <c r="P96"/>
      <c r="Q96" s="23"/>
      <c r="R96" s="21"/>
      <c r="S96" s="21"/>
    </row>
    <row r="97" spans="1:19" s="24" customFormat="1" ht="18">
      <c r="A97" s="23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1"/>
      <c r="N97" s="2"/>
      <c r="O97" s="23"/>
      <c r="P97"/>
      <c r="Q97" s="23"/>
      <c r="R97" s="21"/>
      <c r="S97" s="21"/>
    </row>
    <row r="98" spans="1:18" s="24" customFormat="1" ht="18">
      <c r="A98" s="23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1"/>
      <c r="N98" s="2"/>
      <c r="O98" s="23"/>
      <c r="P98" s="23"/>
      <c r="Q98" s="21"/>
      <c r="R98" s="21"/>
    </row>
    <row r="99" spans="1:18" s="24" customFormat="1" ht="18">
      <c r="A99" s="23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1"/>
      <c r="N99" s="2"/>
      <c r="O99" s="23"/>
      <c r="P99" s="23"/>
      <c r="Q99" s="21"/>
      <c r="R99" s="21"/>
    </row>
    <row r="100" spans="1:18" s="24" customFormat="1" ht="18">
      <c r="A100" s="23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1"/>
      <c r="N100" s="2"/>
      <c r="O100" s="23"/>
      <c r="P100" s="23"/>
      <c r="Q100" s="21"/>
      <c r="R100" s="21"/>
    </row>
    <row r="101" spans="1:18" s="24" customFormat="1" ht="18">
      <c r="A101" s="23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1"/>
      <c r="N101" s="2"/>
      <c r="O101" s="23"/>
      <c r="P101" s="23"/>
      <c r="Q101" s="21"/>
      <c r="R101" s="21"/>
    </row>
    <row r="102" spans="1:18" s="24" customFormat="1" ht="18">
      <c r="A102" s="23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1"/>
      <c r="N102" s="2"/>
      <c r="O102" s="23"/>
      <c r="P102" s="23"/>
      <c r="Q102" s="21"/>
      <c r="R102" s="21"/>
    </row>
    <row r="103" spans="1:18" s="24" customFormat="1" ht="18">
      <c r="A103" s="23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1"/>
      <c r="N103" s="2"/>
      <c r="O103" s="23"/>
      <c r="P103" s="23"/>
      <c r="Q103" s="21"/>
      <c r="R103" s="21"/>
    </row>
    <row r="104" spans="1:18" s="24" customFormat="1" ht="18">
      <c r="A104" s="23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1"/>
      <c r="N104" s="2"/>
      <c r="O104" s="23"/>
      <c r="P104" s="23"/>
      <c r="Q104" s="21"/>
      <c r="R104" s="21"/>
    </row>
    <row r="105" spans="1:18" s="24" customFormat="1" ht="18">
      <c r="A105" s="23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1"/>
      <c r="N105" s="2"/>
      <c r="O105" s="23"/>
      <c r="P105" s="23"/>
      <c r="Q105" s="21"/>
      <c r="R105" s="21"/>
    </row>
    <row r="106" spans="1:18" s="24" customFormat="1" ht="18">
      <c r="A106" s="23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1"/>
      <c r="N106" s="2"/>
      <c r="O106" s="23"/>
      <c r="P106" s="23"/>
      <c r="Q106" s="21"/>
      <c r="R106" s="21"/>
    </row>
    <row r="107" spans="1:18" s="24" customFormat="1" ht="18">
      <c r="A107" s="23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1"/>
      <c r="N107" s="2"/>
      <c r="O107" s="17"/>
      <c r="P107" s="23"/>
      <c r="Q107" s="21"/>
      <c r="R107" s="21"/>
    </row>
    <row r="108" spans="1:18" s="24" customFormat="1" ht="18">
      <c r="A108" s="23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"/>
      <c r="N108" s="2"/>
      <c r="O108" s="17"/>
      <c r="P108" s="23"/>
      <c r="Q108" s="21"/>
      <c r="R108" s="21"/>
    </row>
    <row r="109" spans="1:18" s="24" customFormat="1" ht="18">
      <c r="A109" s="23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"/>
      <c r="N109" s="2"/>
      <c r="O109" s="17"/>
      <c r="P109" s="23"/>
      <c r="Q109" s="21"/>
      <c r="R109" s="21"/>
    </row>
    <row r="110" spans="1:18" s="26" customFormat="1" ht="18">
      <c r="A110" s="23"/>
      <c r="B110" s="24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1"/>
      <c r="N110" s="2"/>
      <c r="O110" s="17"/>
      <c r="P110" s="23"/>
      <c r="Q110" s="23"/>
      <c r="R110" s="23"/>
    </row>
    <row r="111" spans="1:18" s="26" customFormat="1" ht="18">
      <c r="A111" s="23"/>
      <c r="B111" s="2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1"/>
      <c r="N111" s="2"/>
      <c r="O111" s="17"/>
      <c r="P111" s="23"/>
      <c r="Q111" s="23"/>
      <c r="R111" s="23"/>
    </row>
    <row r="112" spans="1:18" s="26" customFormat="1" ht="18">
      <c r="A112" s="23"/>
      <c r="B112" s="24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1"/>
      <c r="N112" s="60"/>
      <c r="O112" s="17"/>
      <c r="P112" s="23"/>
      <c r="Q112" s="23"/>
      <c r="R112" s="23"/>
    </row>
    <row r="113" spans="1:18" s="24" customFormat="1" ht="18">
      <c r="A113" s="23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1"/>
      <c r="N113" s="60"/>
      <c r="O113" s="17"/>
      <c r="P113" s="23"/>
      <c r="Q113" s="21"/>
      <c r="R113" s="21"/>
    </row>
    <row r="114" spans="1:18" s="26" customFormat="1" ht="18">
      <c r="A114" s="23"/>
      <c r="B114" s="24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1"/>
      <c r="N114" s="60"/>
      <c r="O114" s="17"/>
      <c r="P114" s="23"/>
      <c r="Q114" s="23"/>
      <c r="R114" s="23"/>
    </row>
    <row r="115" spans="1:18" s="24" customFormat="1" ht="18">
      <c r="A115" s="23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1"/>
      <c r="N115" s="60"/>
      <c r="O115" s="17"/>
      <c r="P115" s="23"/>
      <c r="Q115" s="21"/>
      <c r="R115" s="21"/>
    </row>
    <row r="116" spans="1:18" s="24" customFormat="1" ht="18">
      <c r="A116" s="23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1"/>
      <c r="N116" s="60"/>
      <c r="O116" s="17"/>
      <c r="P116" s="23"/>
      <c r="Q116" s="21"/>
      <c r="R116" s="21"/>
    </row>
    <row r="117" spans="1:17" s="24" customFormat="1" ht="18">
      <c r="A117" s="23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1"/>
      <c r="N117" s="60"/>
      <c r="O117" s="17"/>
      <c r="P117" s="21"/>
      <c r="Q117" s="21"/>
    </row>
    <row r="118" spans="1:17" s="24" customFormat="1" ht="18">
      <c r="A118" s="23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1"/>
      <c r="N118" s="60"/>
      <c r="O118" s="17"/>
      <c r="P118" s="21"/>
      <c r="Q118" s="21"/>
    </row>
    <row r="119" spans="1:17" s="24" customFormat="1" ht="18">
      <c r="A119" s="23"/>
      <c r="C119" s="21"/>
      <c r="D119" s="21"/>
      <c r="E119" s="21"/>
      <c r="F119" s="21"/>
      <c r="G119" s="21"/>
      <c r="H119" s="21"/>
      <c r="I119" s="21"/>
      <c r="J119" s="21"/>
      <c r="K119" s="21"/>
      <c r="L119" s="19"/>
      <c r="M119" s="63"/>
      <c r="N119" s="60"/>
      <c r="O119" s="17"/>
      <c r="P119" s="21"/>
      <c r="Q119" s="21"/>
    </row>
    <row r="120" spans="1:17" s="24" customFormat="1" ht="18">
      <c r="A120" s="23"/>
      <c r="C120" s="21"/>
      <c r="D120" s="21"/>
      <c r="E120" s="21"/>
      <c r="F120" s="21"/>
      <c r="G120" s="21"/>
      <c r="H120" s="21"/>
      <c r="I120" s="21"/>
      <c r="J120" s="21"/>
      <c r="K120" s="21"/>
      <c r="L120" s="19"/>
      <c r="M120" s="63"/>
      <c r="N120" s="60"/>
      <c r="O120" s="17"/>
      <c r="P120" s="21"/>
      <c r="Q120" s="21"/>
    </row>
    <row r="121" spans="1:18" s="24" customFormat="1" ht="18">
      <c r="A121" s="23"/>
      <c r="C121" s="21"/>
      <c r="D121" s="21"/>
      <c r="E121" s="21"/>
      <c r="F121" s="21"/>
      <c r="G121" s="21"/>
      <c r="H121" s="21"/>
      <c r="I121" s="21"/>
      <c r="J121" s="21"/>
      <c r="K121" s="21"/>
      <c r="L121" s="19"/>
      <c r="M121" s="63"/>
      <c r="N121" s="60"/>
      <c r="O121" s="17"/>
      <c r="P121" s="23"/>
      <c r="Q121" s="21"/>
      <c r="R121" s="21"/>
    </row>
    <row r="122" spans="1:18" s="24" customFormat="1" ht="18">
      <c r="A122" s="23"/>
      <c r="C122" s="21"/>
      <c r="D122" s="21"/>
      <c r="E122" s="21"/>
      <c r="F122" s="21"/>
      <c r="G122" s="21"/>
      <c r="H122" s="21"/>
      <c r="I122" s="21"/>
      <c r="J122" s="21"/>
      <c r="K122" s="21"/>
      <c r="L122" s="19"/>
      <c r="M122" s="63"/>
      <c r="N122" s="60"/>
      <c r="O122" s="17"/>
      <c r="P122" s="23"/>
      <c r="Q122" s="21"/>
      <c r="R122" s="21"/>
    </row>
    <row r="123" spans="1:18" s="24" customFormat="1" ht="18">
      <c r="A123" s="23"/>
      <c r="C123" s="21"/>
      <c r="D123" s="21"/>
      <c r="E123" s="21"/>
      <c r="F123" s="21"/>
      <c r="G123" s="21"/>
      <c r="H123" s="21"/>
      <c r="I123" s="21"/>
      <c r="J123" s="21"/>
      <c r="K123" s="21"/>
      <c r="L123" s="19"/>
      <c r="M123" s="63"/>
      <c r="N123" s="60"/>
      <c r="O123" s="17"/>
      <c r="P123" s="23"/>
      <c r="Q123" s="21"/>
      <c r="R123" s="21"/>
    </row>
    <row r="124" spans="1:18" s="24" customFormat="1" ht="18">
      <c r="A124" s="17"/>
      <c r="C124" s="21"/>
      <c r="D124" s="21"/>
      <c r="E124" s="21"/>
      <c r="F124" s="21"/>
      <c r="G124" s="21"/>
      <c r="H124" s="21"/>
      <c r="I124" s="21"/>
      <c r="J124" s="21"/>
      <c r="K124" s="21"/>
      <c r="L124" s="19"/>
      <c r="M124" s="63"/>
      <c r="N124" s="60"/>
      <c r="O124" s="17"/>
      <c r="P124" s="23"/>
      <c r="Q124" s="21"/>
      <c r="R124" s="21"/>
    </row>
    <row r="125" spans="1:18" s="24" customFormat="1" ht="18">
      <c r="A125" s="17"/>
      <c r="C125" s="21"/>
      <c r="D125" s="21"/>
      <c r="E125" s="21"/>
      <c r="F125" s="21"/>
      <c r="G125" s="21"/>
      <c r="H125" s="21"/>
      <c r="I125" s="21"/>
      <c r="J125" s="19"/>
      <c r="K125" s="19"/>
      <c r="L125" s="19"/>
      <c r="M125" s="63"/>
      <c r="N125" s="60"/>
      <c r="O125" s="17"/>
      <c r="P125" s="23"/>
      <c r="Q125" s="21"/>
      <c r="R125" s="21"/>
    </row>
    <row r="126" spans="1:18" s="24" customFormat="1" ht="18">
      <c r="A126" s="17"/>
      <c r="C126" s="21"/>
      <c r="D126" s="21"/>
      <c r="E126" s="21"/>
      <c r="F126" s="21"/>
      <c r="G126" s="21"/>
      <c r="H126" s="21"/>
      <c r="I126" s="21"/>
      <c r="J126" s="19"/>
      <c r="K126" s="19"/>
      <c r="L126" s="19"/>
      <c r="M126" s="63"/>
      <c r="N126" s="60"/>
      <c r="O126" s="17"/>
      <c r="P126" s="23"/>
      <c r="Q126" s="21"/>
      <c r="R126" s="21"/>
    </row>
    <row r="127" spans="1:18" s="24" customFormat="1" ht="18">
      <c r="A127" s="17"/>
      <c r="B127" s="18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63"/>
      <c r="N127" s="60"/>
      <c r="O127" s="17"/>
      <c r="P127" s="23"/>
      <c r="Q127" s="21"/>
      <c r="R127" s="21"/>
    </row>
    <row r="128" ht="18"/>
    <row r="129" spans="1:18" s="24" customFormat="1" ht="18">
      <c r="A129" s="17"/>
      <c r="B129" s="18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63"/>
      <c r="N129" s="60"/>
      <c r="O129" s="17"/>
      <c r="P129" s="23"/>
      <c r="Q129" s="21"/>
      <c r="R129" s="21"/>
    </row>
    <row r="130" spans="1:18" s="24" customFormat="1" ht="18">
      <c r="A130" s="17"/>
      <c r="B130" s="18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63"/>
      <c r="N130" s="60"/>
      <c r="O130" s="17"/>
      <c r="P130" s="23"/>
      <c r="Q130" s="21"/>
      <c r="R130" s="21"/>
    </row>
    <row r="131" spans="1:18" s="24" customFormat="1" ht="18">
      <c r="A131" s="17"/>
      <c r="B131" s="18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63"/>
      <c r="N131" s="60"/>
      <c r="O131" s="17"/>
      <c r="P131" s="23"/>
      <c r="Q131" s="21"/>
      <c r="R131" s="21"/>
    </row>
  </sheetData>
  <sheetProtection/>
  <mergeCells count="2">
    <mergeCell ref="A1:A2"/>
    <mergeCell ref="O1:O2"/>
  </mergeCells>
  <conditionalFormatting sqref="E19:I19 E18 G18:I18 G20 E20 E1:I14 K16:L17 E16:I17 H20:I51 E52:I54 H55:I65536 E21:G65536">
    <cfRule type="cellIs" priority="1438" dxfId="0" operator="greaterThan" stopIfTrue="1">
      <formula>199</formula>
    </cfRule>
  </conditionalFormatting>
  <conditionalFormatting sqref="E19:G19 E18 G18 G20 E20 E3:G14 K16:L17 E16:I17 H18:I51 E52:I54 H55:I78 E21:G79">
    <cfRule type="cellIs" priority="1029" dxfId="9" operator="greaterThan" stopIfTrue="1">
      <formula>199</formula>
    </cfRule>
  </conditionalFormatting>
  <conditionalFormatting sqref="E19:I19 E18 G18:I18 G20 E20 E3:I14 K16:L17 E16:I17 H20:I51 E52:I54 H55:I79 E21:G79">
    <cfRule type="cellIs" priority="1026" dxfId="2" operator="greaterThan" stopIfTrue="1">
      <formula>199</formula>
    </cfRule>
    <cfRule type="cellIs" priority="1027" dxfId="0" operator="greaterThan" stopIfTrue="1">
      <formula>199</formula>
    </cfRule>
    <cfRule type="cellIs" priority="1028" dxfId="0" operator="greaterThan" stopIfTrue="1">
      <formula>199</formula>
    </cfRule>
  </conditionalFormatting>
  <conditionalFormatting sqref="D15:D18 K13 E15:G15 E3:I14 K16:L17 D16:I17 K19:K22 E19:H22 K25:K27 K31 K34:K51 L52:L54 H22:I51 D52:I54 E16:I21 K55:K78 H55:I79 E22:G79">
    <cfRule type="cellIs" priority="1023" dxfId="2" operator="greaterThan" stopIfTrue="1">
      <formula>199</formula>
    </cfRule>
    <cfRule type="cellIs" priority="1024" dxfId="0" operator="greaterThan" stopIfTrue="1">
      <formula>199</formula>
    </cfRule>
    <cfRule type="cellIs" priority="1025" dxfId="2" operator="greaterThan" stopIfTrue="1">
      <formula>199</formula>
    </cfRule>
  </conditionalFormatting>
  <conditionalFormatting sqref="E19:I19 G18:I18 H3:I14 E1:H29 E12:I14 K16:L17 E16:I17 H20:I51 E52:I54 E55:H65536 H55:I79 E22:G79">
    <cfRule type="cellIs" priority="1022" dxfId="2" operator="greaterThan" stopIfTrue="1">
      <formula>199</formula>
    </cfRule>
  </conditionalFormatting>
  <conditionalFormatting sqref="E19:I19 E18 G18:I18 E22:I22 H20:I21 E21:G21 E20 G20 E3:I14 K16:K17 E16:I17 E25:H27 H33:I51 E52:I54 H55:I79 E33:G79">
    <cfRule type="cellIs" priority="1010" dxfId="0" operator="greaterThan" stopIfTrue="1">
      <formula>199</formula>
    </cfRule>
    <cfRule type="cellIs" priority="1011" dxfId="0" operator="greaterThan" stopIfTrue="1">
      <formula>199</formula>
    </cfRule>
  </conditionalFormatting>
  <conditionalFormatting sqref="I33">
    <cfRule type="cellIs" priority="216" dxfId="2" operator="greaterThan" stopIfTrue="1">
      <formula>199</formula>
    </cfRule>
  </conditionalFormatting>
  <conditionalFormatting sqref="E37:I38 H39:I39 H41:I41 E39:G42">
    <cfRule type="cellIs" priority="208" dxfId="2" operator="greaterThan" stopIfTrue="1">
      <formula>199</formula>
    </cfRule>
    <cfRule type="cellIs" priority="209" dxfId="0" operator="greaterThan" stopIfTrue="1">
      <formula>199</formula>
    </cfRule>
    <cfRule type="cellIs" priority="210" dxfId="2" operator="greaterThan" stopIfTrue="1">
      <formula>199</formula>
    </cfRule>
  </conditionalFormatting>
  <conditionalFormatting sqref="E37:H42">
    <cfRule type="cellIs" priority="193" dxfId="2" operator="greaterThan" stopIfTrue="1">
      <formula>199</formula>
    </cfRule>
    <cfRule type="cellIs" priority="194" dxfId="0" operator="greaterThan" stopIfTrue="1">
      <formula>199</formula>
    </cfRule>
    <cfRule type="cellIs" priority="195" dxfId="2" operator="greaterThan" stopIfTrue="1">
      <formula>199</formula>
    </cfRule>
  </conditionalFormatting>
  <conditionalFormatting sqref="D37">
    <cfRule type="cellIs" priority="190" dxfId="2" operator="greaterThan" stopIfTrue="1">
      <formula>199</formula>
    </cfRule>
    <cfRule type="cellIs" priority="191" dxfId="0" operator="greaterThan" stopIfTrue="1">
      <formula>199</formula>
    </cfRule>
    <cfRule type="cellIs" priority="192" dxfId="2" operator="greaterThan" stopIfTrue="1">
      <formula>199</formula>
    </cfRule>
  </conditionalFormatting>
  <conditionalFormatting sqref="K41">
    <cfRule type="cellIs" priority="187" dxfId="2" operator="greaterThan" stopIfTrue="1">
      <formula>199</formula>
    </cfRule>
    <cfRule type="cellIs" priority="188" dxfId="0" operator="greaterThan" stopIfTrue="1">
      <formula>199</formula>
    </cfRule>
    <cfRule type="cellIs" priority="189" dxfId="2" operator="greaterThan" stopIfTrue="1">
      <formula>199</formula>
    </cfRule>
  </conditionalFormatting>
  <conditionalFormatting sqref="K41">
    <cfRule type="cellIs" priority="184" dxfId="2" operator="greaterThan" stopIfTrue="1">
      <formula>199</formula>
    </cfRule>
    <cfRule type="cellIs" priority="185" dxfId="0" operator="greaterThan" stopIfTrue="1">
      <formula>199</formula>
    </cfRule>
    <cfRule type="cellIs" priority="186" dxfId="2" operator="greaterThan" stopIfTrue="1">
      <formula>199</formula>
    </cfRule>
  </conditionalFormatting>
  <conditionalFormatting sqref="K40">
    <cfRule type="cellIs" priority="181" dxfId="2" operator="greaterThan" stopIfTrue="1">
      <formula>199</formula>
    </cfRule>
    <cfRule type="cellIs" priority="182" dxfId="0" operator="greaterThan" stopIfTrue="1">
      <formula>199</formula>
    </cfRule>
    <cfRule type="cellIs" priority="183" dxfId="2" operator="greaterThan" stopIfTrue="1">
      <formula>199</formula>
    </cfRule>
  </conditionalFormatting>
  <conditionalFormatting sqref="E45:I46">
    <cfRule type="cellIs" priority="180" dxfId="0" operator="greaterThan" stopIfTrue="1">
      <formula>199</formula>
    </cfRule>
  </conditionalFormatting>
  <conditionalFormatting sqref="E45:G46">
    <cfRule type="cellIs" priority="179" dxfId="9" operator="greaterThan" stopIfTrue="1">
      <formula>199</formula>
    </cfRule>
  </conditionalFormatting>
  <conditionalFormatting sqref="E45:I46">
    <cfRule type="cellIs" priority="176" dxfId="2" operator="greaterThan" stopIfTrue="1">
      <formula>199</formula>
    </cfRule>
    <cfRule type="cellIs" priority="177" dxfId="0" operator="greaterThan" stopIfTrue="1">
      <formula>199</formula>
    </cfRule>
    <cfRule type="cellIs" priority="178" dxfId="0" operator="greaterThan" stopIfTrue="1">
      <formula>199</formula>
    </cfRule>
  </conditionalFormatting>
  <conditionalFormatting sqref="E45:I46">
    <cfRule type="cellIs" priority="173" dxfId="2" operator="greaterThan" stopIfTrue="1">
      <formula>199</formula>
    </cfRule>
    <cfRule type="cellIs" priority="174" dxfId="0" operator="greaterThan" stopIfTrue="1">
      <formula>199</formula>
    </cfRule>
    <cfRule type="cellIs" priority="175" dxfId="2" operator="greaterThan" stopIfTrue="1">
      <formula>199</formula>
    </cfRule>
  </conditionalFormatting>
  <conditionalFormatting sqref="E45:I46">
    <cfRule type="cellIs" priority="172" dxfId="2" operator="greaterThan" stopIfTrue="1">
      <formula>199</formula>
    </cfRule>
  </conditionalFormatting>
  <conditionalFormatting sqref="E45:I46">
    <cfRule type="cellIs" priority="169" dxfId="2" operator="greaterThan" stopIfTrue="1">
      <formula>199</formula>
    </cfRule>
    <cfRule type="cellIs" priority="170" dxfId="0" operator="greaterThan" stopIfTrue="1">
      <formula>199</formula>
    </cfRule>
    <cfRule type="cellIs" priority="171" dxfId="0" operator="greaterThan" stopIfTrue="1">
      <formula>199</formula>
    </cfRule>
  </conditionalFormatting>
  <conditionalFormatting sqref="K45 E45:I46">
    <cfRule type="cellIs" priority="166" dxfId="2" operator="greaterThan" stopIfTrue="1">
      <formula>199</formula>
    </cfRule>
    <cfRule type="cellIs" priority="167" dxfId="0" operator="greaterThan" stopIfTrue="1">
      <formula>199</formula>
    </cfRule>
    <cfRule type="cellIs" priority="168" dxfId="2" operator="greaterThan" stopIfTrue="1">
      <formula>199</formula>
    </cfRule>
  </conditionalFormatting>
  <conditionalFormatting sqref="E45:I46">
    <cfRule type="cellIs" priority="165" dxfId="0" operator="greaterThan" stopIfTrue="1">
      <formula>199</formula>
    </cfRule>
  </conditionalFormatting>
  <conditionalFormatting sqref="E45:I46">
    <cfRule type="cellIs" priority="164" dxfId="9" operator="greaterThan" stopIfTrue="1">
      <formula>199</formula>
    </cfRule>
  </conditionalFormatting>
  <conditionalFormatting sqref="E45:I46">
    <cfRule type="cellIs" priority="163" dxfId="2" operator="greaterThan" stopIfTrue="1">
      <formula>199</formula>
    </cfRule>
  </conditionalFormatting>
  <conditionalFormatting sqref="E49:I50">
    <cfRule type="cellIs" priority="162" dxfId="0" operator="greaterThan" stopIfTrue="1">
      <formula>199</formula>
    </cfRule>
  </conditionalFormatting>
  <conditionalFormatting sqref="E49:I50">
    <cfRule type="cellIs" priority="161" dxfId="9" operator="greaterThan" stopIfTrue="1">
      <formula>199</formula>
    </cfRule>
  </conditionalFormatting>
  <conditionalFormatting sqref="E49:I50">
    <cfRule type="cellIs" priority="159" dxfId="0" operator="greaterThan" stopIfTrue="1">
      <formula>199</formula>
    </cfRule>
    <cfRule type="cellIs" priority="160" dxfId="0" operator="greaterThan" stopIfTrue="1">
      <formula>199</formula>
    </cfRule>
  </conditionalFormatting>
  <conditionalFormatting sqref="E49:I50">
    <cfRule type="cellIs" priority="156" dxfId="2" operator="greaterThan" stopIfTrue="1">
      <formula>199</formula>
    </cfRule>
    <cfRule type="cellIs" priority="157" dxfId="0" operator="greaterThan" stopIfTrue="1">
      <formula>199</formula>
    </cfRule>
    <cfRule type="cellIs" priority="158" dxfId="0" operator="greaterThan" stopIfTrue="1">
      <formula>199</formula>
    </cfRule>
  </conditionalFormatting>
  <conditionalFormatting sqref="K49:K50 E49:I50">
    <cfRule type="cellIs" priority="153" dxfId="2" operator="greaterThan" stopIfTrue="1">
      <formula>199</formula>
    </cfRule>
    <cfRule type="cellIs" priority="154" dxfId="0" operator="greaterThan" stopIfTrue="1">
      <formula>199</formula>
    </cfRule>
    <cfRule type="cellIs" priority="155" dxfId="2" operator="greaterThan" stopIfTrue="1">
      <formula>199</formula>
    </cfRule>
  </conditionalFormatting>
  <conditionalFormatting sqref="E49:I50">
    <cfRule type="cellIs" priority="152" dxfId="2" operator="greaterThan" stopIfTrue="1">
      <formula>199</formula>
    </cfRule>
  </conditionalFormatting>
  <conditionalFormatting sqref="E49:I50">
    <cfRule type="cellIs" priority="149" dxfId="2" operator="greaterThan" stopIfTrue="1">
      <formula>199</formula>
    </cfRule>
    <cfRule type="cellIs" priority="150" dxfId="0" operator="greaterThan" stopIfTrue="1">
      <formula>199</formula>
    </cfRule>
    <cfRule type="cellIs" priority="151" dxfId="0" operator="greaterThan" stopIfTrue="1">
      <formula>199</formula>
    </cfRule>
  </conditionalFormatting>
  <conditionalFormatting sqref="K49 E49:I50">
    <cfRule type="cellIs" priority="146" dxfId="2" operator="greaterThan" stopIfTrue="1">
      <formula>199</formula>
    </cfRule>
    <cfRule type="cellIs" priority="147" dxfId="0" operator="greaterThan" stopIfTrue="1">
      <formula>199</formula>
    </cfRule>
    <cfRule type="cellIs" priority="148" dxfId="2" operator="greaterThan" stopIfTrue="1">
      <formula>199</formula>
    </cfRule>
  </conditionalFormatting>
  <conditionalFormatting sqref="E49:I50">
    <cfRule type="cellIs" priority="145" dxfId="0" operator="greaterThan" stopIfTrue="1">
      <formula>199</formula>
    </cfRule>
  </conditionalFormatting>
  <conditionalFormatting sqref="E49:I50">
    <cfRule type="cellIs" priority="144" dxfId="9" operator="greaterThan" stopIfTrue="1">
      <formula>199</formula>
    </cfRule>
  </conditionalFormatting>
  <conditionalFormatting sqref="E49:I50">
    <cfRule type="cellIs" priority="143" dxfId="2" operator="greaterThan" stopIfTrue="1">
      <formula>199</formula>
    </cfRule>
  </conditionalFormatting>
  <conditionalFormatting sqref="E52:G54">
    <cfRule type="cellIs" priority="141" dxfId="9" operator="greaterThan" stopIfTrue="1">
      <formula>199</formula>
    </cfRule>
  </conditionalFormatting>
  <conditionalFormatting sqref="E52:G54">
    <cfRule type="cellIs" priority="134" dxfId="2" operator="greaterThan" stopIfTrue="1">
      <formula>199</formula>
    </cfRule>
  </conditionalFormatting>
  <conditionalFormatting sqref="K52:K54">
    <cfRule type="cellIs" priority="120" dxfId="2" operator="greaterThan" stopIfTrue="1">
      <formula>199</formula>
    </cfRule>
    <cfRule type="cellIs" priority="121" dxfId="0" operator="greaterThan" stopIfTrue="1">
      <formula>199</formula>
    </cfRule>
    <cfRule type="cellIs" priority="122" dxfId="2" operator="greaterThan" stopIfTrue="1">
      <formula>199</formula>
    </cfRule>
  </conditionalFormatting>
  <conditionalFormatting sqref="K52">
    <cfRule type="cellIs" priority="117" dxfId="2" operator="greaterThan" stopIfTrue="1">
      <formula>199</formula>
    </cfRule>
    <cfRule type="cellIs" priority="118" dxfId="0" operator="greaterThan" stopIfTrue="1">
      <formula>199</formula>
    </cfRule>
    <cfRule type="cellIs" priority="119" dxfId="2" operator="greaterThan" stopIfTrue="1">
      <formula>199</formula>
    </cfRule>
  </conditionalFormatting>
  <conditionalFormatting sqref="E56:I60">
    <cfRule type="cellIs" priority="116" dxfId="0" operator="greaterThan" stopIfTrue="1">
      <formula>199</formula>
    </cfRule>
  </conditionalFormatting>
  <conditionalFormatting sqref="E56:G60">
    <cfRule type="cellIs" priority="115" dxfId="9" operator="greaterThan" stopIfTrue="1">
      <formula>199</formula>
    </cfRule>
  </conditionalFormatting>
  <conditionalFormatting sqref="E56:I60">
    <cfRule type="cellIs" priority="112" dxfId="2" operator="greaterThan" stopIfTrue="1">
      <formula>199</formula>
    </cfRule>
    <cfRule type="cellIs" priority="113" dxfId="0" operator="greaterThan" stopIfTrue="1">
      <formula>199</formula>
    </cfRule>
    <cfRule type="cellIs" priority="114" dxfId="0" operator="greaterThan" stopIfTrue="1">
      <formula>199</formula>
    </cfRule>
  </conditionalFormatting>
  <conditionalFormatting sqref="E56:I60">
    <cfRule type="cellIs" priority="109" dxfId="2" operator="greaterThan" stopIfTrue="1">
      <formula>199</formula>
    </cfRule>
    <cfRule type="cellIs" priority="110" dxfId="0" operator="greaterThan" stopIfTrue="1">
      <formula>199</formula>
    </cfRule>
    <cfRule type="cellIs" priority="111" dxfId="2" operator="greaterThan" stopIfTrue="1">
      <formula>199</formula>
    </cfRule>
  </conditionalFormatting>
  <conditionalFormatting sqref="E56:I60">
    <cfRule type="cellIs" priority="108" dxfId="2" operator="greaterThan" stopIfTrue="1">
      <formula>199</formula>
    </cfRule>
  </conditionalFormatting>
  <conditionalFormatting sqref="E56:I59">
    <cfRule type="cellIs" priority="105" dxfId="2" operator="greaterThan" stopIfTrue="1">
      <formula>199</formula>
    </cfRule>
    <cfRule type="cellIs" priority="106" dxfId="0" operator="greaterThan" stopIfTrue="1">
      <formula>199</formula>
    </cfRule>
    <cfRule type="cellIs" priority="107" dxfId="0" operator="greaterThan" stopIfTrue="1">
      <formula>199</formula>
    </cfRule>
  </conditionalFormatting>
  <conditionalFormatting sqref="E56:I59">
    <cfRule type="cellIs" priority="102" dxfId="2" operator="greaterThan" stopIfTrue="1">
      <formula>199</formula>
    </cfRule>
    <cfRule type="cellIs" priority="103" dxfId="0" operator="greaterThan" stopIfTrue="1">
      <formula>199</formula>
    </cfRule>
    <cfRule type="cellIs" priority="104" dxfId="2" operator="greaterThan" stopIfTrue="1">
      <formula>199</formula>
    </cfRule>
  </conditionalFormatting>
  <conditionalFormatting sqref="E56:I59">
    <cfRule type="cellIs" priority="101" dxfId="0" operator="greaterThan" stopIfTrue="1">
      <formula>199</formula>
    </cfRule>
  </conditionalFormatting>
  <conditionalFormatting sqref="E56:I59">
    <cfRule type="cellIs" priority="100" dxfId="9" operator="greaterThan" stopIfTrue="1">
      <formula>199</formula>
    </cfRule>
  </conditionalFormatting>
  <conditionalFormatting sqref="E56:I59">
    <cfRule type="cellIs" priority="99" dxfId="2" operator="greaterThan" stopIfTrue="1">
      <formula>199</formula>
    </cfRule>
  </conditionalFormatting>
  <conditionalFormatting sqref="E56:I59">
    <cfRule type="cellIs" priority="96" dxfId="2" operator="greaterThan" stopIfTrue="1">
      <formula>199</formula>
    </cfRule>
    <cfRule type="cellIs" priority="97" dxfId="0" operator="greaterThan" stopIfTrue="1">
      <formula>199</formula>
    </cfRule>
    <cfRule type="cellIs" priority="98" dxfId="0" operator="greaterThan" stopIfTrue="1">
      <formula>199</formula>
    </cfRule>
  </conditionalFormatting>
  <conditionalFormatting sqref="K56:K59 E56:I59">
    <cfRule type="cellIs" priority="93" dxfId="2" operator="greaterThan" stopIfTrue="1">
      <formula>199</formula>
    </cfRule>
    <cfRule type="cellIs" priority="94" dxfId="0" operator="greaterThan" stopIfTrue="1">
      <formula>199</formula>
    </cfRule>
    <cfRule type="cellIs" priority="95" dxfId="2" operator="greaterThan" stopIfTrue="1">
      <formula>199</formula>
    </cfRule>
  </conditionalFormatting>
  <conditionalFormatting sqref="E56:I59">
    <cfRule type="cellIs" priority="92" dxfId="0" operator="greaterThan" stopIfTrue="1">
      <formula>199</formula>
    </cfRule>
  </conditionalFormatting>
  <conditionalFormatting sqref="E56:I59">
    <cfRule type="cellIs" priority="91" dxfId="9" operator="greaterThan" stopIfTrue="1">
      <formula>199</formula>
    </cfRule>
  </conditionalFormatting>
  <conditionalFormatting sqref="E56:I59">
    <cfRule type="cellIs" priority="90" dxfId="2" operator="greaterThan" stopIfTrue="1">
      <formula>199</formula>
    </cfRule>
  </conditionalFormatting>
  <conditionalFormatting sqref="H63">
    <cfRule type="cellIs" priority="89" dxfId="0" operator="greaterThan" stopIfTrue="1">
      <formula>199</formula>
    </cfRule>
  </conditionalFormatting>
  <conditionalFormatting sqref="H63">
    <cfRule type="cellIs" priority="88" dxfId="9" operator="greaterThan" stopIfTrue="1">
      <formula>199</formula>
    </cfRule>
  </conditionalFormatting>
  <conditionalFormatting sqref="H63">
    <cfRule type="cellIs" priority="85" dxfId="2" operator="greaterThan" stopIfTrue="1">
      <formula>199</formula>
    </cfRule>
    <cfRule type="cellIs" priority="86" dxfId="0" operator="greaterThan" stopIfTrue="1">
      <formula>199</formula>
    </cfRule>
    <cfRule type="cellIs" priority="87" dxfId="0" operator="greaterThan" stopIfTrue="1">
      <formula>199</formula>
    </cfRule>
  </conditionalFormatting>
  <conditionalFormatting sqref="H63">
    <cfRule type="cellIs" priority="82" dxfId="2" operator="greaterThan" stopIfTrue="1">
      <formula>199</formula>
    </cfRule>
    <cfRule type="cellIs" priority="83" dxfId="0" operator="greaterThan" stopIfTrue="1">
      <formula>199</formula>
    </cfRule>
    <cfRule type="cellIs" priority="84" dxfId="2" operator="greaterThan" stopIfTrue="1">
      <formula>199</formula>
    </cfRule>
  </conditionalFormatting>
  <conditionalFormatting sqref="H63">
    <cfRule type="cellIs" priority="81" dxfId="2" operator="greaterThan" stopIfTrue="1">
      <formula>199</formula>
    </cfRule>
  </conditionalFormatting>
  <conditionalFormatting sqref="H63">
    <cfRule type="cellIs" priority="78" dxfId="2" operator="greaterThan" stopIfTrue="1">
      <formula>199</formula>
    </cfRule>
    <cfRule type="cellIs" priority="79" dxfId="0" operator="greaterThan" stopIfTrue="1">
      <formula>199</formula>
    </cfRule>
    <cfRule type="cellIs" priority="80" dxfId="0" operator="greaterThan" stopIfTrue="1">
      <formula>199</formula>
    </cfRule>
  </conditionalFormatting>
  <conditionalFormatting sqref="H63">
    <cfRule type="cellIs" priority="75" dxfId="2" operator="greaterThan" stopIfTrue="1">
      <formula>199</formula>
    </cfRule>
    <cfRule type="cellIs" priority="76" dxfId="0" operator="greaterThan" stopIfTrue="1">
      <formula>199</formula>
    </cfRule>
    <cfRule type="cellIs" priority="77" dxfId="2" operator="greaterThan" stopIfTrue="1">
      <formula>199</formula>
    </cfRule>
  </conditionalFormatting>
  <conditionalFormatting sqref="H63">
    <cfRule type="cellIs" priority="74" dxfId="0" operator="greaterThan" stopIfTrue="1">
      <formula>199</formula>
    </cfRule>
  </conditionalFormatting>
  <conditionalFormatting sqref="H63">
    <cfRule type="cellIs" priority="73" dxfId="9" operator="greaterThan" stopIfTrue="1">
      <formula>199</formula>
    </cfRule>
  </conditionalFormatting>
  <conditionalFormatting sqref="H63">
    <cfRule type="cellIs" priority="72" dxfId="2" operator="greaterThan" stopIfTrue="1">
      <formula>199</formula>
    </cfRule>
  </conditionalFormatting>
  <conditionalFormatting sqref="H63">
    <cfRule type="cellIs" priority="69" dxfId="2" operator="greaterThan" stopIfTrue="1">
      <formula>199</formula>
    </cfRule>
    <cfRule type="cellIs" priority="70" dxfId="0" operator="greaterThan" stopIfTrue="1">
      <formula>199</formula>
    </cfRule>
    <cfRule type="cellIs" priority="71" dxfId="0" operator="greaterThan" stopIfTrue="1">
      <formula>199</formula>
    </cfRule>
  </conditionalFormatting>
  <conditionalFormatting sqref="H63">
    <cfRule type="cellIs" priority="66" dxfId="2" operator="greaterThan" stopIfTrue="1">
      <formula>199</formula>
    </cfRule>
    <cfRule type="cellIs" priority="67" dxfId="0" operator="greaterThan" stopIfTrue="1">
      <formula>199</formula>
    </cfRule>
    <cfRule type="cellIs" priority="68" dxfId="2" operator="greaterThan" stopIfTrue="1">
      <formula>199</formula>
    </cfRule>
  </conditionalFormatting>
  <conditionalFormatting sqref="H63">
    <cfRule type="cellIs" priority="65" dxfId="0" operator="greaterThan" stopIfTrue="1">
      <formula>199</formula>
    </cfRule>
  </conditionalFormatting>
  <conditionalFormatting sqref="H63">
    <cfRule type="cellIs" priority="64" dxfId="9" operator="greaterThan" stopIfTrue="1">
      <formula>199</formula>
    </cfRule>
  </conditionalFormatting>
  <conditionalFormatting sqref="H63">
    <cfRule type="cellIs" priority="63" dxfId="2" operator="greaterThan" stopIfTrue="1">
      <formula>199</formula>
    </cfRule>
  </conditionalFormatting>
  <conditionalFormatting sqref="D62:D63">
    <cfRule type="cellIs" priority="60" dxfId="2" operator="greaterThan" stopIfTrue="1">
      <formula>199</formula>
    </cfRule>
    <cfRule type="cellIs" priority="61" dxfId="0" operator="greaterThan" stopIfTrue="1">
      <formula>199</formula>
    </cfRule>
    <cfRule type="cellIs" priority="62" dxfId="2" operator="greaterThan" stopIfTrue="1">
      <formula>199</formula>
    </cfRule>
  </conditionalFormatting>
  <conditionalFormatting sqref="K62:K63">
    <cfRule type="cellIs" priority="57" dxfId="2" operator="greaterThan" stopIfTrue="1">
      <formula>199</formula>
    </cfRule>
    <cfRule type="cellIs" priority="58" dxfId="0" operator="greaterThan" stopIfTrue="1">
      <formula>199</formula>
    </cfRule>
    <cfRule type="cellIs" priority="59" dxfId="2" operator="greaterThan" stopIfTrue="1">
      <formula>199</formula>
    </cfRule>
  </conditionalFormatting>
  <conditionalFormatting sqref="K62">
    <cfRule type="cellIs" priority="54" dxfId="2" operator="greaterThan" stopIfTrue="1">
      <formula>199</formula>
    </cfRule>
    <cfRule type="cellIs" priority="55" dxfId="0" operator="greaterThan" stopIfTrue="1">
      <formula>199</formula>
    </cfRule>
    <cfRule type="cellIs" priority="56" dxfId="2" operator="greaterThan" stopIfTrue="1">
      <formula>199</formula>
    </cfRule>
  </conditionalFormatting>
  <conditionalFormatting sqref="F65">
    <cfRule type="cellIs" priority="53" dxfId="0" operator="greaterThan" stopIfTrue="1">
      <formula>199</formula>
    </cfRule>
  </conditionalFormatting>
  <conditionalFormatting sqref="F65">
    <cfRule type="cellIs" priority="52" dxfId="9" operator="greaterThan" stopIfTrue="1">
      <formula>199</formula>
    </cfRule>
  </conditionalFormatting>
  <conditionalFormatting sqref="F65">
    <cfRule type="cellIs" priority="49" dxfId="2" operator="greaterThan" stopIfTrue="1">
      <formula>199</formula>
    </cfRule>
    <cfRule type="cellIs" priority="50" dxfId="0" operator="greaterThan" stopIfTrue="1">
      <formula>199</formula>
    </cfRule>
    <cfRule type="cellIs" priority="51" dxfId="0" operator="greaterThan" stopIfTrue="1">
      <formula>199</formula>
    </cfRule>
  </conditionalFormatting>
  <conditionalFormatting sqref="F65">
    <cfRule type="cellIs" priority="46" dxfId="2" operator="greaterThan" stopIfTrue="1">
      <formula>199</formula>
    </cfRule>
    <cfRule type="cellIs" priority="47" dxfId="0" operator="greaterThan" stopIfTrue="1">
      <formula>199</formula>
    </cfRule>
    <cfRule type="cellIs" priority="48" dxfId="2" operator="greaterThan" stopIfTrue="1">
      <formula>199</formula>
    </cfRule>
  </conditionalFormatting>
  <conditionalFormatting sqref="F65">
    <cfRule type="cellIs" priority="45" dxfId="2" operator="greaterThan" stopIfTrue="1">
      <formula>199</formula>
    </cfRule>
  </conditionalFormatting>
  <conditionalFormatting sqref="F65">
    <cfRule type="cellIs" priority="42" dxfId="2" operator="greaterThan" stopIfTrue="1">
      <formula>199</formula>
    </cfRule>
    <cfRule type="cellIs" priority="43" dxfId="0" operator="greaterThan" stopIfTrue="1">
      <formula>199</formula>
    </cfRule>
    <cfRule type="cellIs" priority="44" dxfId="0" operator="greaterThan" stopIfTrue="1">
      <formula>199</formula>
    </cfRule>
  </conditionalFormatting>
  <conditionalFormatting sqref="F65">
    <cfRule type="cellIs" priority="39" dxfId="2" operator="greaterThan" stopIfTrue="1">
      <formula>199</formula>
    </cfRule>
    <cfRule type="cellIs" priority="40" dxfId="0" operator="greaterThan" stopIfTrue="1">
      <formula>199</formula>
    </cfRule>
    <cfRule type="cellIs" priority="41" dxfId="2" operator="greaterThan" stopIfTrue="1">
      <formula>199</formula>
    </cfRule>
  </conditionalFormatting>
  <conditionalFormatting sqref="F65">
    <cfRule type="cellIs" priority="38" dxfId="0" operator="greaterThan" stopIfTrue="1">
      <formula>199</formula>
    </cfRule>
  </conditionalFormatting>
  <conditionalFormatting sqref="F65">
    <cfRule type="cellIs" priority="37" dxfId="9" operator="greaterThan" stopIfTrue="1">
      <formula>199</formula>
    </cfRule>
  </conditionalFormatting>
  <conditionalFormatting sqref="F65">
    <cfRule type="cellIs" priority="36" dxfId="2" operator="greaterThan" stopIfTrue="1">
      <formula>199</formula>
    </cfRule>
  </conditionalFormatting>
  <conditionalFormatting sqref="F65">
    <cfRule type="cellIs" priority="33" dxfId="2" operator="greaterThan" stopIfTrue="1">
      <formula>199</formula>
    </cfRule>
    <cfRule type="cellIs" priority="34" dxfId="0" operator="greaterThan" stopIfTrue="1">
      <formula>199</formula>
    </cfRule>
    <cfRule type="cellIs" priority="35" dxfId="0" operator="greaterThan" stopIfTrue="1">
      <formula>199</formula>
    </cfRule>
  </conditionalFormatting>
  <conditionalFormatting sqref="F65">
    <cfRule type="cellIs" priority="30" dxfId="2" operator="greaterThan" stopIfTrue="1">
      <formula>199</formula>
    </cfRule>
    <cfRule type="cellIs" priority="31" dxfId="0" operator="greaterThan" stopIfTrue="1">
      <formula>199</formula>
    </cfRule>
    <cfRule type="cellIs" priority="32" dxfId="2" operator="greaterThan" stopIfTrue="1">
      <formula>199</formula>
    </cfRule>
  </conditionalFormatting>
  <conditionalFormatting sqref="F65">
    <cfRule type="cellIs" priority="29" dxfId="0" operator="greaterThan" stopIfTrue="1">
      <formula>199</formula>
    </cfRule>
  </conditionalFormatting>
  <conditionalFormatting sqref="F65">
    <cfRule type="cellIs" priority="28" dxfId="9" operator="greaterThan" stopIfTrue="1">
      <formula>199</formula>
    </cfRule>
  </conditionalFormatting>
  <conditionalFormatting sqref="F65">
    <cfRule type="cellIs" priority="27" dxfId="2" operator="greaterThan" stopIfTrue="1">
      <formula>199</formula>
    </cfRule>
  </conditionalFormatting>
  <conditionalFormatting sqref="D64:D65">
    <cfRule type="cellIs" priority="24" dxfId="2" operator="greaterThan" stopIfTrue="1">
      <formula>199</formula>
    </cfRule>
    <cfRule type="cellIs" priority="25" dxfId="0" operator="greaterThan" stopIfTrue="1">
      <formula>199</formula>
    </cfRule>
    <cfRule type="cellIs" priority="26" dxfId="2" operator="greaterThan" stopIfTrue="1">
      <formula>199</formula>
    </cfRule>
  </conditionalFormatting>
  <conditionalFormatting sqref="K64:K65">
    <cfRule type="cellIs" priority="21" dxfId="2" operator="greaterThan" stopIfTrue="1">
      <formula>199</formula>
    </cfRule>
    <cfRule type="cellIs" priority="22" dxfId="0" operator="greaterThan" stopIfTrue="1">
      <formula>199</formula>
    </cfRule>
    <cfRule type="cellIs" priority="23" dxfId="2" operator="greaterThan" stopIfTrue="1">
      <formula>199</formula>
    </cfRule>
  </conditionalFormatting>
  <conditionalFormatting sqref="E68:I72 J71:J72">
    <cfRule type="cellIs" priority="20" dxfId="0" operator="greaterThan" stopIfTrue="1">
      <formula>199</formula>
    </cfRule>
  </conditionalFormatting>
  <conditionalFormatting sqref="E68:I72">
    <cfRule type="cellIs" priority="19" dxfId="9" operator="greaterThan" stopIfTrue="1">
      <formula>199</formula>
    </cfRule>
  </conditionalFormatting>
  <conditionalFormatting sqref="E68:I72 J71:J72">
    <cfRule type="cellIs" priority="16" dxfId="2" operator="greaterThan" stopIfTrue="1">
      <formula>199</formula>
    </cfRule>
    <cfRule type="cellIs" priority="17" dxfId="0" operator="greaterThan" stopIfTrue="1">
      <formula>199</formula>
    </cfRule>
    <cfRule type="cellIs" priority="18" dxfId="0" operator="greaterThan" stopIfTrue="1">
      <formula>199</formula>
    </cfRule>
  </conditionalFormatting>
  <conditionalFormatting sqref="D68:I72 K68:K72 J71:J72">
    <cfRule type="cellIs" priority="13" dxfId="2" operator="greaterThan" stopIfTrue="1">
      <formula>199</formula>
    </cfRule>
    <cfRule type="cellIs" priority="14" dxfId="0" operator="greaterThan" stopIfTrue="1">
      <formula>199</formula>
    </cfRule>
    <cfRule type="cellIs" priority="15" dxfId="2" operator="greaterThan" stopIfTrue="1">
      <formula>199</formula>
    </cfRule>
  </conditionalFormatting>
  <conditionalFormatting sqref="E68:I72 J71:J72">
    <cfRule type="cellIs" priority="12" dxfId="2" operator="greaterThan" stopIfTrue="1">
      <formula>199</formula>
    </cfRule>
  </conditionalFormatting>
  <conditionalFormatting sqref="E68:I72">
    <cfRule type="cellIs" priority="10" dxfId="0" operator="greaterThan" stopIfTrue="1">
      <formula>199</formula>
    </cfRule>
    <cfRule type="cellIs" priority="11" dxfId="0" operator="greaterThan" stopIfTrue="1">
      <formula>199</formula>
    </cfRule>
  </conditionalFormatting>
  <conditionalFormatting sqref="J71">
    <cfRule type="cellIs" priority="9" dxfId="0" operator="greaterThan" stopIfTrue="1">
      <formula>199</formula>
    </cfRule>
  </conditionalFormatting>
  <conditionalFormatting sqref="J71">
    <cfRule type="cellIs" priority="8" dxfId="9" operator="greaterThan" stopIfTrue="1">
      <formula>199</formula>
    </cfRule>
  </conditionalFormatting>
  <conditionalFormatting sqref="J71">
    <cfRule type="cellIs" priority="5" dxfId="2" operator="greaterThan" stopIfTrue="1">
      <formula>199</formula>
    </cfRule>
    <cfRule type="cellIs" priority="6" dxfId="0" operator="greaterThan" stopIfTrue="1">
      <formula>199</formula>
    </cfRule>
    <cfRule type="cellIs" priority="7" dxfId="0" operator="greaterThan" stopIfTrue="1">
      <formula>199</formula>
    </cfRule>
  </conditionalFormatting>
  <conditionalFormatting sqref="J71">
    <cfRule type="cellIs" priority="2" dxfId="2" operator="greaterThan" stopIfTrue="1">
      <formula>199</formula>
    </cfRule>
    <cfRule type="cellIs" priority="3" dxfId="0" operator="greaterThan" stopIfTrue="1">
      <formula>199</formula>
    </cfRule>
    <cfRule type="cellIs" priority="4" dxfId="2" operator="greaterThan" stopIfTrue="1">
      <formula>199</formula>
    </cfRule>
  </conditionalFormatting>
  <conditionalFormatting sqref="J71">
    <cfRule type="cellIs" priority="1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selection activeCell="M8" sqref="M8:N8"/>
    </sheetView>
  </sheetViews>
  <sheetFormatPr defaultColWidth="11.421875" defaultRowHeight="12.75"/>
  <cols>
    <col min="1" max="1" width="4.00390625" style="17" bestFit="1" customWidth="1"/>
    <col min="2" max="2" width="26.00390625" style="18" bestFit="1" customWidth="1"/>
    <col min="3" max="3" width="13.421875" style="19" bestFit="1" customWidth="1"/>
    <col min="4" max="4" width="8.00390625" style="19" bestFit="1" customWidth="1"/>
    <col min="5" max="5" width="6.00390625" style="19" bestFit="1" customWidth="1"/>
    <col min="6" max="8" width="6.00390625" style="19" customWidth="1"/>
    <col min="9" max="9" width="5.140625" style="19" bestFit="1" customWidth="1"/>
    <col min="10" max="10" width="9.140625" style="19" bestFit="1" customWidth="1"/>
    <col min="11" max="11" width="7.8515625" style="19" bestFit="1" customWidth="1"/>
    <col min="12" max="12" width="11.421875" style="19" customWidth="1"/>
    <col min="13" max="13" width="6.421875" style="19" bestFit="1" customWidth="1"/>
    <col min="14" max="14" width="8.28125" style="20" bestFit="1" customWidth="1"/>
    <col min="15" max="15" width="4.00390625" style="17" bestFit="1" customWidth="1"/>
    <col min="16" max="16384" width="11.421875" style="18" customWidth="1"/>
  </cols>
  <sheetData>
    <row r="1" spans="1:15" s="9" customFormat="1" ht="54.75" customHeight="1">
      <c r="A1" s="170" t="s">
        <v>4</v>
      </c>
      <c r="M1" s="8"/>
      <c r="N1" s="28"/>
      <c r="O1" s="171" t="s">
        <v>26</v>
      </c>
    </row>
    <row r="2" spans="1:15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71"/>
    </row>
    <row r="3" spans="1:15" s="24" customFormat="1" ht="18">
      <c r="A3"/>
      <c r="B3"/>
      <c r="C3"/>
      <c r="D3" s="35"/>
      <c r="E3" s="32"/>
      <c r="F3" s="32"/>
      <c r="G3" s="32"/>
      <c r="H3" s="32"/>
      <c r="I3" s="32"/>
      <c r="J3" s="32"/>
      <c r="K3" s="32"/>
      <c r="L3"/>
      <c r="M3"/>
      <c r="N3"/>
      <c r="O3" s="36"/>
    </row>
    <row r="4" spans="1:14" s="24" customFormat="1" ht="18">
      <c r="A4" s="36">
        <v>1</v>
      </c>
      <c r="B4" s="39" t="s">
        <v>18</v>
      </c>
      <c r="C4" s="33">
        <v>42652</v>
      </c>
      <c r="D4" s="32"/>
      <c r="E4" s="32">
        <v>132</v>
      </c>
      <c r="F4" s="32">
        <v>141</v>
      </c>
      <c r="G4" s="32">
        <v>162</v>
      </c>
      <c r="H4" s="32"/>
      <c r="I4" s="32"/>
      <c r="J4" s="32">
        <f>SUM(E4:I4)</f>
        <v>435</v>
      </c>
      <c r="K4" s="32">
        <v>3</v>
      </c>
      <c r="L4" s="34">
        <f>+J4/K4</f>
        <v>145</v>
      </c>
      <c r="M4"/>
      <c r="N4"/>
    </row>
    <row r="5" spans="1:15" s="24" customFormat="1" ht="18">
      <c r="A5"/>
      <c r="B5" t="s">
        <v>59</v>
      </c>
      <c r="C5" s="113"/>
      <c r="D5" s="32"/>
      <c r="E5" s="32">
        <v>126</v>
      </c>
      <c r="F5" s="32">
        <v>158</v>
      </c>
      <c r="G5" s="32">
        <v>151</v>
      </c>
      <c r="H5" s="32"/>
      <c r="I5" s="32"/>
      <c r="J5" s="32">
        <f>SUM(E5:I5)</f>
        <v>435</v>
      </c>
      <c r="K5" s="32">
        <v>3</v>
      </c>
      <c r="L5" s="34">
        <f>+J5/K5</f>
        <v>145</v>
      </c>
      <c r="M5" s="142">
        <f>+J5+J4</f>
        <v>870</v>
      </c>
      <c r="N5" s="143">
        <f>+M5/6</f>
        <v>145</v>
      </c>
      <c r="O5" s="36">
        <v>1</v>
      </c>
    </row>
    <row r="6" spans="1:15" s="24" customFormat="1" ht="18">
      <c r="A6"/>
      <c r="B6"/>
      <c r="C6"/>
      <c r="D6" s="35"/>
      <c r="E6" s="32"/>
      <c r="F6" s="32"/>
      <c r="G6" s="32"/>
      <c r="H6" s="32"/>
      <c r="I6"/>
      <c r="J6"/>
      <c r="K6"/>
      <c r="L6"/>
      <c r="M6"/>
      <c r="N6"/>
      <c r="O6" s="36"/>
    </row>
    <row r="7" spans="1:15" s="24" customFormat="1" ht="18">
      <c r="A7" s="36">
        <v>1</v>
      </c>
      <c r="B7" s="39" t="s">
        <v>66</v>
      </c>
      <c r="C7" s="33">
        <v>42665</v>
      </c>
      <c r="D7" s="35">
        <v>4</v>
      </c>
      <c r="E7" s="32">
        <v>99</v>
      </c>
      <c r="F7" s="32">
        <v>161</v>
      </c>
      <c r="G7" s="32">
        <v>108</v>
      </c>
      <c r="H7" s="32">
        <v>136</v>
      </c>
      <c r="I7" s="32"/>
      <c r="J7" s="32">
        <f>SUM(E7:H7)</f>
        <v>504</v>
      </c>
      <c r="K7" s="32">
        <v>4</v>
      </c>
      <c r="L7" s="34">
        <f>+J7/K7</f>
        <v>126</v>
      </c>
      <c r="M7"/>
      <c r="N7"/>
      <c r="O7" s="36"/>
    </row>
    <row r="8" spans="1:15" s="24" customFormat="1" ht="18">
      <c r="A8"/>
      <c r="B8" t="s">
        <v>67</v>
      </c>
      <c r="C8" s="33"/>
      <c r="D8" s="35">
        <v>1</v>
      </c>
      <c r="E8" s="32">
        <v>138</v>
      </c>
      <c r="F8" s="32">
        <v>154</v>
      </c>
      <c r="G8" s="32">
        <v>148</v>
      </c>
      <c r="H8" s="32">
        <v>132</v>
      </c>
      <c r="I8" s="32"/>
      <c r="J8" s="32">
        <f>SUM(E8:H8)</f>
        <v>572</v>
      </c>
      <c r="K8" s="32">
        <v>4</v>
      </c>
      <c r="L8" s="34">
        <f>+J8/K8</f>
        <v>143</v>
      </c>
      <c r="M8" s="142">
        <f>+J8+J7</f>
        <v>1076</v>
      </c>
      <c r="N8" s="143">
        <f>+M8/8</f>
        <v>134.5</v>
      </c>
      <c r="O8" s="36">
        <v>1</v>
      </c>
    </row>
    <row r="9" spans="1:15" s="24" customFormat="1" ht="18">
      <c r="A9"/>
      <c r="B9" s="37"/>
      <c r="C9"/>
      <c r="D9"/>
      <c r="E9" s="32"/>
      <c r="F9" s="32"/>
      <c r="G9" s="32"/>
      <c r="H9" s="32"/>
      <c r="I9"/>
      <c r="J9"/>
      <c r="K9"/>
      <c r="L9"/>
      <c r="M9"/>
      <c r="N9"/>
      <c r="O9" s="36"/>
    </row>
    <row r="10" spans="1:15" s="24" customFormat="1" ht="18">
      <c r="A10"/>
      <c r="B10" s="39"/>
      <c r="C10"/>
      <c r="D10"/>
      <c r="E10" s="32"/>
      <c r="F10" s="32"/>
      <c r="G10" s="32"/>
      <c r="H10" s="32"/>
      <c r="I10"/>
      <c r="J10"/>
      <c r="K10"/>
      <c r="L10"/>
      <c r="M10"/>
      <c r="N10"/>
      <c r="O10" s="36"/>
    </row>
    <row r="11" spans="1:15" s="24" customFormat="1" ht="18">
      <c r="A11"/>
      <c r="B11"/>
      <c r="C11"/>
      <c r="D11" s="35"/>
      <c r="E11" s="32"/>
      <c r="F11" s="32"/>
      <c r="G11" s="32"/>
      <c r="H11" s="32"/>
      <c r="I11" s="32"/>
      <c r="J11"/>
      <c r="K11"/>
      <c r="L11"/>
      <c r="M11"/>
      <c r="N11"/>
      <c r="O11" s="36"/>
    </row>
    <row r="12" spans="1:15" s="24" customFormat="1" ht="18">
      <c r="A12"/>
      <c r="B12"/>
      <c r="C12"/>
      <c r="D12" s="35"/>
      <c r="E12" s="32"/>
      <c r="F12" s="32"/>
      <c r="G12" s="32"/>
      <c r="H12" s="32"/>
      <c r="I12" s="32"/>
      <c r="J12" s="32"/>
      <c r="K12" s="32"/>
      <c r="L12"/>
      <c r="M12"/>
      <c r="N12"/>
      <c r="O12" s="36"/>
    </row>
    <row r="13" spans="1:15" s="24" customFormat="1" ht="18">
      <c r="A13"/>
      <c r="B13"/>
      <c r="C13"/>
      <c r="D13" s="35"/>
      <c r="E13" s="32"/>
      <c r="F13" s="32"/>
      <c r="G13" s="32"/>
      <c r="H13" s="32"/>
      <c r="I13" s="32"/>
      <c r="J13" s="32"/>
      <c r="K13" s="32"/>
      <c r="L13"/>
      <c r="M13"/>
      <c r="N13"/>
      <c r="O13" s="36"/>
    </row>
    <row r="14" spans="1:15" s="24" customFormat="1" ht="18">
      <c r="A14" s="36"/>
      <c r="B14" s="37"/>
      <c r="C14" s="33"/>
      <c r="D14" s="32"/>
      <c r="E14" s="32"/>
      <c r="F14" s="32"/>
      <c r="G14" s="32"/>
      <c r="H14" s="32"/>
      <c r="I14" s="32"/>
      <c r="J14" s="32"/>
      <c r="K14" s="32"/>
      <c r="L14"/>
      <c r="M14"/>
      <c r="N14"/>
      <c r="O14"/>
    </row>
    <row r="15" spans="1:16" s="24" customFormat="1" ht="18">
      <c r="A15"/>
      <c r="B15" s="37"/>
      <c r="C15" s="37"/>
      <c r="D15" s="33"/>
      <c r="E15" s="32"/>
      <c r="F15" s="32"/>
      <c r="G15" s="32"/>
      <c r="H15" s="32"/>
      <c r="I15" s="32"/>
      <c r="J15"/>
      <c r="K15" s="32"/>
      <c r="L15" s="32"/>
      <c r="M15" s="34"/>
      <c r="N15"/>
      <c r="O15"/>
      <c r="P15" s="23"/>
    </row>
    <row r="16" spans="3:14" s="99" customFormat="1" ht="11.25">
      <c r="C16" s="100"/>
      <c r="D16" s="101"/>
      <c r="E16" s="101"/>
      <c r="F16" s="101"/>
      <c r="G16" s="101"/>
      <c r="H16" s="101"/>
      <c r="I16" s="101"/>
      <c r="J16" s="101"/>
      <c r="K16" s="101"/>
      <c r="L16" s="104"/>
      <c r="M16" s="16"/>
      <c r="N16" s="25"/>
    </row>
    <row r="17" spans="1:15" s="24" customFormat="1" ht="18">
      <c r="A17" s="23">
        <f>SUM(A3:A16)</f>
        <v>2</v>
      </c>
      <c r="C17" s="23" t="s">
        <v>4</v>
      </c>
      <c r="D17" s="23"/>
      <c r="E17" s="23"/>
      <c r="F17" s="23"/>
      <c r="G17" s="23"/>
      <c r="H17" s="23"/>
      <c r="I17" s="23"/>
      <c r="J17" s="23">
        <f>SUM(J3:J16)</f>
        <v>1946</v>
      </c>
      <c r="K17" s="23">
        <f>SUM(K3:K16)</f>
        <v>14</v>
      </c>
      <c r="L17" s="27">
        <f>+J17/K17</f>
        <v>139</v>
      </c>
      <c r="M17" s="21"/>
      <c r="N17" s="22"/>
      <c r="O17" s="23">
        <f>SUM(O3:O15)</f>
        <v>2</v>
      </c>
    </row>
    <row r="18" spans="1:15" s="24" customFormat="1" ht="18">
      <c r="A18" s="23"/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4"/>
      <c r="O18" s="23"/>
    </row>
    <row r="19" spans="1:15" s="24" customFormat="1" ht="18">
      <c r="A19" s="23"/>
      <c r="B19" s="39"/>
      <c r="C19" s="33"/>
      <c r="D19" s="32"/>
      <c r="E19" s="32"/>
      <c r="F19" s="32"/>
      <c r="G19" s="32"/>
      <c r="H19" s="32"/>
      <c r="I19" s="32"/>
      <c r="J19" s="32"/>
      <c r="K19" s="32"/>
      <c r="L19" s="34"/>
      <c r="M19" s="16"/>
      <c r="N19" s="25"/>
      <c r="O19" s="23"/>
    </row>
    <row r="20" spans="1:15" s="24" customFormat="1" ht="18">
      <c r="A20" s="23"/>
      <c r="B20" s="37"/>
      <c r="C20" s="37"/>
      <c r="D20" s="32"/>
      <c r="E20" s="32"/>
      <c r="F20" s="32"/>
      <c r="G20" s="32"/>
      <c r="H20" s="32"/>
      <c r="I20" s="32"/>
      <c r="J20" s="32"/>
      <c r="K20" s="32"/>
      <c r="L20" s="34"/>
      <c r="M20" s="35"/>
      <c r="N20" s="34"/>
      <c r="O20" s="23"/>
    </row>
    <row r="21" spans="1:15" s="24" customFormat="1" ht="18">
      <c r="A21" s="23"/>
      <c r="B21" s="37"/>
      <c r="C21" s="37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4"/>
      <c r="O21" s="23"/>
    </row>
    <row r="22" spans="1:15" s="26" customFormat="1" ht="18">
      <c r="A22" s="23"/>
      <c r="B22" s="37"/>
      <c r="C22" s="37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4"/>
      <c r="O22" s="23"/>
    </row>
    <row r="23" spans="1:15" s="26" customFormat="1" ht="18">
      <c r="A23" s="23"/>
      <c r="B23" s="37"/>
      <c r="C23" s="37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4"/>
      <c r="O23" s="23"/>
    </row>
    <row r="24" spans="1:15" s="26" customFormat="1" ht="18">
      <c r="A24" s="23"/>
      <c r="B24" s="37"/>
      <c r="C24" s="37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4"/>
      <c r="O24" s="23"/>
    </row>
    <row r="25" spans="1:15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3"/>
    </row>
    <row r="26" spans="1:15" s="26" customFormat="1" ht="18">
      <c r="A26" s="23"/>
      <c r="B26" s="24"/>
      <c r="C26" s="23"/>
      <c r="D26" s="21"/>
      <c r="E26" s="21"/>
      <c r="F26" s="21"/>
      <c r="G26" s="21"/>
      <c r="H26" s="21"/>
      <c r="I26" s="21"/>
      <c r="J26" s="23"/>
      <c r="K26" s="23"/>
      <c r="L26" s="27"/>
      <c r="M26" s="21"/>
      <c r="N26" s="22"/>
      <c r="O26" s="23"/>
    </row>
    <row r="27" spans="1:15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3"/>
    </row>
    <row r="28" spans="1:15" s="24" customFormat="1" ht="18">
      <c r="A28" s="23"/>
      <c r="C28" s="21"/>
      <c r="D28" s="21"/>
      <c r="E28" s="21"/>
      <c r="F28" s="21"/>
      <c r="G28" s="21"/>
      <c r="H28" s="21"/>
      <c r="I28" s="21"/>
      <c r="J28" s="23"/>
      <c r="K28" s="23"/>
      <c r="L28" s="27"/>
      <c r="M28" s="21"/>
      <c r="N28" s="22"/>
      <c r="O28" s="23"/>
    </row>
    <row r="29" spans="1:15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3"/>
    </row>
    <row r="30" spans="1:15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3"/>
    </row>
    <row r="31" spans="1:15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3"/>
    </row>
    <row r="32" spans="1:15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3"/>
    </row>
    <row r="33" spans="1:15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3"/>
    </row>
    <row r="34" spans="1:15" ht="18">
      <c r="A34" s="23"/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3"/>
    </row>
    <row r="35" spans="1:15" ht="18">
      <c r="A35" s="23"/>
      <c r="B35" s="2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3"/>
    </row>
    <row r="36" spans="1:15" ht="18">
      <c r="A36" s="23"/>
      <c r="B36" s="2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3"/>
    </row>
    <row r="37" spans="1:15" ht="18">
      <c r="A37" s="23"/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</row>
    <row r="38" spans="1:15" ht="18">
      <c r="A38" s="23"/>
      <c r="B38" s="2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</row>
    <row r="39" spans="1:15" ht="18">
      <c r="A39" s="23"/>
      <c r="B39" s="2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</row>
    <row r="40" spans="1:15" ht="18">
      <c r="A40" s="23"/>
      <c r="B40" s="24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3"/>
    </row>
    <row r="41" spans="1:15" ht="18">
      <c r="A41" s="23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</row>
    <row r="42" spans="1:15" ht="18">
      <c r="A42" s="23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</row>
    <row r="43" spans="1:15" ht="18">
      <c r="A43" s="23"/>
      <c r="B43" s="2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</row>
    <row r="44" spans="1:15" ht="18">
      <c r="A44" s="23"/>
      <c r="B44" s="24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</row>
    <row r="45" spans="1:15" ht="18">
      <c r="A45" s="23"/>
      <c r="B45" s="2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</row>
    <row r="46" spans="1:15" ht="18">
      <c r="A46" s="23"/>
      <c r="B46" s="24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</row>
    <row r="47" spans="1:15" ht="18">
      <c r="A47" s="23"/>
      <c r="B47" s="24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</row>
    <row r="48" spans="1:15" ht="18">
      <c r="A48" s="23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</row>
    <row r="49" spans="1:15" ht="18">
      <c r="A49" s="23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</row>
    <row r="50" spans="1:15" ht="18">
      <c r="A50" s="23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</row>
    <row r="51" spans="1:15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</row>
    <row r="52" spans="1:15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</row>
    <row r="53" spans="1:15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</row>
    <row r="54" spans="1:15" ht="18">
      <c r="A54" s="23"/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</row>
    <row r="55" spans="1:15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</row>
    <row r="56" spans="1:14" ht="18">
      <c r="A56" s="23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</row>
    <row r="57" spans="1:14" ht="18">
      <c r="A57" s="23"/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</row>
    <row r="58" spans="1:16" s="17" customFormat="1" ht="18">
      <c r="A58" s="23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P58" s="18"/>
    </row>
    <row r="59" spans="1:16" s="17" customFormat="1" ht="18">
      <c r="A59" s="23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P59" s="18"/>
    </row>
    <row r="60" spans="1:16" s="17" customFormat="1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P60" s="18"/>
    </row>
    <row r="61" spans="1:16" s="17" customFormat="1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P61" s="18"/>
    </row>
    <row r="62" spans="2:16" s="17" customFormat="1" ht="18"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P62" s="18"/>
    </row>
    <row r="63" spans="2:16" s="17" customFormat="1" ht="18"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P63" s="18"/>
    </row>
    <row r="64" spans="2:16" s="17" customFormat="1" ht="18"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P64" s="18"/>
    </row>
    <row r="65" spans="2:16" s="17" customFormat="1" ht="18"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P65" s="18"/>
    </row>
    <row r="66" spans="2:16" s="17" customFormat="1" ht="18"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  <c r="P66" s="18"/>
    </row>
    <row r="67" spans="2:16" s="17" customFormat="1" ht="18"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  <c r="P67" s="18"/>
    </row>
    <row r="68" spans="2:16" s="17" customFormat="1" ht="18"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2"/>
      <c r="P68" s="18"/>
    </row>
    <row r="69" spans="2:16" s="17" customFormat="1" ht="18"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2"/>
      <c r="P69" s="18"/>
    </row>
    <row r="70" spans="2:16" s="17" customFormat="1" ht="18"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  <c r="P70" s="18"/>
    </row>
    <row r="71" spans="2:16" s="17" customFormat="1" ht="18"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/>
      <c r="P71" s="18"/>
    </row>
    <row r="72" spans="2:16" s="17" customFormat="1" ht="18"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2"/>
      <c r="P72" s="18"/>
    </row>
    <row r="73" spans="2:16" s="17" customFormat="1" ht="18"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2"/>
      <c r="P73" s="18"/>
    </row>
    <row r="74" spans="2:16" s="17" customFormat="1" ht="18"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2"/>
      <c r="P74" s="18"/>
    </row>
  </sheetData>
  <sheetProtection/>
  <mergeCells count="2">
    <mergeCell ref="A1:A2"/>
    <mergeCell ref="O1:O2"/>
  </mergeCells>
  <conditionalFormatting sqref="E16:J16 F15:J15 K3 K12:K13 E3:I14 K7 D4:I5">
    <cfRule type="cellIs" priority="113" dxfId="2" operator="greaterThan" stopIfTrue="1">
      <formula>199</formula>
    </cfRule>
    <cfRule type="cellIs" priority="114" dxfId="0" operator="greaterThan" stopIfTrue="1">
      <formula>199</formula>
    </cfRule>
    <cfRule type="cellIs" priority="115" dxfId="2" operator="greaterThan" stopIfTrue="1">
      <formula>199</formula>
    </cfRule>
  </conditionalFormatting>
  <conditionalFormatting sqref="E16:J16 I15:J15 E3:I14">
    <cfRule type="cellIs" priority="112" dxfId="0" operator="greaterThan" stopIfTrue="1">
      <formula>199</formula>
    </cfRule>
  </conditionalFormatting>
  <conditionalFormatting sqref="E16:I16 I15:J15 E8:I8 E3:H14 E4:I5">
    <cfRule type="cellIs" priority="111" dxfId="9" operator="greaterThan" stopIfTrue="1">
      <formula>199</formula>
    </cfRule>
  </conditionalFormatting>
  <conditionalFormatting sqref="E16:J16 I15:J15 E3:I14">
    <cfRule type="cellIs" priority="108" dxfId="2" operator="greaterThan" stopIfTrue="1">
      <formula>199</formula>
    </cfRule>
    <cfRule type="cellIs" priority="109" dxfId="0" operator="greaterThan" stopIfTrue="1">
      <formula>199</formula>
    </cfRule>
    <cfRule type="cellIs" priority="110" dxfId="0" operator="greaterThan" stopIfTrue="1">
      <formula>199</formula>
    </cfRule>
  </conditionalFormatting>
  <conditionalFormatting sqref="F15:I15 G5:H6 E8:I8 E9:H10 E4:I5">
    <cfRule type="cellIs" priority="107" dxfId="2" operator="greaterThan" stopIfTrue="1">
      <formula>199</formula>
    </cfRule>
  </conditionalFormatting>
  <conditionalFormatting sqref="E4:I5">
    <cfRule type="cellIs" priority="46" dxfId="0" operator="greaterThan" stopIfTrue="1">
      <formula>199</formula>
    </cfRule>
    <cfRule type="cellIs" priority="47" dxfId="0" operator="greaterThan" stopIfTrue="1">
      <formula>199</formula>
    </cfRule>
  </conditionalFormatting>
  <conditionalFormatting sqref="K4:L5">
    <cfRule type="cellIs" priority="45" dxfId="0" operator="greaterThan" stopIfTrue="1">
      <formula>199</formula>
    </cfRule>
  </conditionalFormatting>
  <conditionalFormatting sqref="K4:L5">
    <cfRule type="cellIs" priority="44" dxfId="9" operator="greaterThan" stopIfTrue="1">
      <formula>199</formula>
    </cfRule>
  </conditionalFormatting>
  <conditionalFormatting sqref="K4:L5">
    <cfRule type="cellIs" priority="41" dxfId="2" operator="greaterThan" stopIfTrue="1">
      <formula>199</formula>
    </cfRule>
    <cfRule type="cellIs" priority="42" dxfId="0" operator="greaterThan" stopIfTrue="1">
      <formula>199</formula>
    </cfRule>
    <cfRule type="cellIs" priority="43" dxfId="0" operator="greaterThan" stopIfTrue="1">
      <formula>199</formula>
    </cfRule>
  </conditionalFormatting>
  <conditionalFormatting sqref="K4:L5">
    <cfRule type="cellIs" priority="38" dxfId="2" operator="greaterThan" stopIfTrue="1">
      <formula>199</formula>
    </cfRule>
    <cfRule type="cellIs" priority="39" dxfId="0" operator="greaterThan" stopIfTrue="1">
      <formula>199</formula>
    </cfRule>
    <cfRule type="cellIs" priority="40" dxfId="2" operator="greaterThan" stopIfTrue="1">
      <formula>199</formula>
    </cfRule>
  </conditionalFormatting>
  <conditionalFormatting sqref="K4:L5">
    <cfRule type="cellIs" priority="37" dxfId="2" operator="greaterThan" stopIfTrue="1">
      <formula>199</formula>
    </cfRule>
  </conditionalFormatting>
  <conditionalFormatting sqref="K4:K5">
    <cfRule type="cellIs" priority="35" dxfId="0" operator="greaterThan" stopIfTrue="1">
      <formula>199</formula>
    </cfRule>
    <cfRule type="cellIs" priority="36" dxfId="0" operator="greaterThan" stopIfTrue="1">
      <formula>199</formula>
    </cfRule>
  </conditionalFormatting>
  <conditionalFormatting sqref="K4:K5">
    <cfRule type="cellIs" priority="32" dxfId="2" operator="greaterThan" stopIfTrue="1">
      <formula>199</formula>
    </cfRule>
    <cfRule type="cellIs" priority="33" dxfId="0" operator="greaterThan" stopIfTrue="1">
      <formula>199</formula>
    </cfRule>
    <cfRule type="cellIs" priority="34" dxfId="2" operator="greaterThan" stopIfTrue="1">
      <formula>199</formula>
    </cfRule>
  </conditionalFormatting>
  <conditionalFormatting sqref="K7:L8">
    <cfRule type="cellIs" priority="14" dxfId="0" operator="greaterThan" stopIfTrue="1">
      <formula>199</formula>
    </cfRule>
  </conditionalFormatting>
  <conditionalFormatting sqref="K7:L8">
    <cfRule type="cellIs" priority="13" dxfId="9" operator="greaterThan" stopIfTrue="1">
      <formula>199</formula>
    </cfRule>
  </conditionalFormatting>
  <conditionalFormatting sqref="K7:L8">
    <cfRule type="cellIs" priority="10" dxfId="2" operator="greaterThan" stopIfTrue="1">
      <formula>199</formula>
    </cfRule>
    <cfRule type="cellIs" priority="11" dxfId="0" operator="greaterThan" stopIfTrue="1">
      <formula>199</formula>
    </cfRule>
    <cfRule type="cellIs" priority="12" dxfId="0" operator="greaterThan" stopIfTrue="1">
      <formula>199</formula>
    </cfRule>
  </conditionalFormatting>
  <conditionalFormatting sqref="K7:L8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2" operator="greaterThan" stopIfTrue="1">
      <formula>199</formula>
    </cfRule>
  </conditionalFormatting>
  <conditionalFormatting sqref="K7:L8">
    <cfRule type="cellIs" priority="6" dxfId="2" operator="greaterThan" stopIfTrue="1">
      <formula>199</formula>
    </cfRule>
  </conditionalFormatting>
  <conditionalFormatting sqref="K7:K8">
    <cfRule type="cellIs" priority="4" dxfId="0" operator="greaterThan" stopIfTrue="1">
      <formula>199</formula>
    </cfRule>
    <cfRule type="cellIs" priority="5" dxfId="0" operator="greaterThan" stopIfTrue="1">
      <formula>199</formula>
    </cfRule>
  </conditionalFormatting>
  <conditionalFormatting sqref="K7:K8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5" r:id="rId1"/>
  <ignoredErrors>
    <ignoredError sqref="J7:J8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5" sqref="A5:IV6"/>
    </sheetView>
  </sheetViews>
  <sheetFormatPr defaultColWidth="11.421875" defaultRowHeight="12.75"/>
  <cols>
    <col min="1" max="1" width="3.421875" style="17" bestFit="1" customWidth="1"/>
    <col min="2" max="2" width="19.57421875" style="18" bestFit="1" customWidth="1"/>
    <col min="3" max="3" width="13.421875" style="19" bestFit="1" customWidth="1"/>
    <col min="4" max="4" width="6.7109375" style="19" bestFit="1" customWidth="1"/>
    <col min="5" max="8" width="5.140625" style="19" bestFit="1" customWidth="1"/>
    <col min="9" max="9" width="7.57421875" style="19" bestFit="1" customWidth="1"/>
    <col min="10" max="10" width="7.8515625" style="19" bestFit="1" customWidth="1"/>
    <col min="11" max="11" width="11.421875" style="19" bestFit="1" customWidth="1"/>
    <col min="12" max="12" width="6.421875" style="64" bestFit="1" customWidth="1"/>
    <col min="13" max="13" width="8.28125" style="62" bestFit="1" customWidth="1"/>
    <col min="14" max="14" width="4.14062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70" t="s">
        <v>4</v>
      </c>
      <c r="L1" s="63"/>
      <c r="M1" s="60"/>
      <c r="N1" s="171" t="s">
        <v>26</v>
      </c>
      <c r="P1" s="8"/>
      <c r="Q1" s="8"/>
    </row>
    <row r="2" spans="1:17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1"/>
      <c r="M2" s="2"/>
      <c r="N2" s="171"/>
      <c r="P2" s="32"/>
      <c r="Q2" s="32"/>
    </row>
    <row r="3" spans="1:17" s="37" customFormat="1" ht="15.75">
      <c r="A3" s="170"/>
      <c r="B3" s="36"/>
      <c r="C3" s="33"/>
      <c r="D3" s="32"/>
      <c r="E3" s="32"/>
      <c r="F3" s="32"/>
      <c r="G3" s="32"/>
      <c r="H3" s="32"/>
      <c r="I3" s="32"/>
      <c r="J3" s="29"/>
      <c r="K3" s="34"/>
      <c r="L3" s="1"/>
      <c r="M3" s="2"/>
      <c r="N3" s="171"/>
      <c r="P3" s="32"/>
      <c r="Q3" s="32"/>
    </row>
    <row r="4" spans="1:17" s="37" customFormat="1" ht="15.75">
      <c r="A4" s="47"/>
      <c r="B4" s="36"/>
      <c r="C4" s="33"/>
      <c r="D4" s="32"/>
      <c r="E4" s="32"/>
      <c r="F4" s="32"/>
      <c r="G4" s="32"/>
      <c r="H4" s="32"/>
      <c r="I4" s="32"/>
      <c r="J4" s="29"/>
      <c r="K4" s="34"/>
      <c r="L4" s="1"/>
      <c r="M4" s="2"/>
      <c r="N4" s="49"/>
      <c r="P4" s="32"/>
      <c r="Q4" s="32"/>
    </row>
    <row r="5" spans="1:17" s="37" customFormat="1" ht="15.75">
      <c r="A5" s="36"/>
      <c r="B5" s="39"/>
      <c r="C5" s="33"/>
      <c r="D5" s="32"/>
      <c r="E5" s="32"/>
      <c r="F5" s="32"/>
      <c r="G5" s="32"/>
      <c r="H5" s="32"/>
      <c r="I5" s="32"/>
      <c r="J5" s="32"/>
      <c r="K5" s="34"/>
      <c r="L5"/>
      <c r="M5"/>
      <c r="N5"/>
      <c r="P5" s="32"/>
      <c r="Q5" s="32"/>
    </row>
    <row r="6" spans="1:17" s="37" customFormat="1" ht="15.75">
      <c r="A6" s="36"/>
      <c r="C6" s="33"/>
      <c r="D6" s="32"/>
      <c r="E6" s="32"/>
      <c r="F6" s="32"/>
      <c r="G6" s="32"/>
      <c r="H6" s="32"/>
      <c r="I6" s="32"/>
      <c r="J6" s="32"/>
      <c r="K6" s="34"/>
      <c r="L6" s="71"/>
      <c r="M6" s="70"/>
      <c r="N6"/>
      <c r="P6" s="32"/>
      <c r="Q6" s="32"/>
    </row>
    <row r="7" spans="1:17" s="99" customFormat="1" ht="11.2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P7" s="101"/>
      <c r="Q7" s="101"/>
    </row>
    <row r="8" spans="1:17" s="24" customFormat="1" ht="18">
      <c r="A8" s="23">
        <f>SUM(A3:A7)</f>
        <v>0</v>
      </c>
      <c r="C8" s="23" t="s">
        <v>4</v>
      </c>
      <c r="D8" s="23"/>
      <c r="E8" s="23"/>
      <c r="F8" s="23"/>
      <c r="G8" s="23"/>
      <c r="H8" s="23"/>
      <c r="I8" s="23">
        <f>SUM(I5:I7)</f>
        <v>0</v>
      </c>
      <c r="J8" s="23">
        <f>SUM(J5:J7)</f>
        <v>0</v>
      </c>
      <c r="K8" s="27" t="e">
        <f>I8/J8</f>
        <v>#DIV/0!</v>
      </c>
      <c r="L8" s="45"/>
      <c r="M8" s="61"/>
      <c r="N8" s="23">
        <f>SUM(N6:N7)</f>
        <v>0</v>
      </c>
      <c r="P8" s="21"/>
      <c r="Q8" s="21"/>
    </row>
    <row r="9" spans="1:17" s="24" customFormat="1" ht="18">
      <c r="A9" s="23"/>
      <c r="C9" s="21"/>
      <c r="D9" s="21"/>
      <c r="E9" s="21"/>
      <c r="F9" s="21"/>
      <c r="G9" s="21"/>
      <c r="H9" s="21"/>
      <c r="I9" s="21"/>
      <c r="J9" s="21"/>
      <c r="K9" s="21"/>
      <c r="L9" s="45"/>
      <c r="M9" s="61"/>
      <c r="N9" s="23"/>
      <c r="O9" s="23"/>
      <c r="P9" s="21"/>
      <c r="Q9" s="21"/>
    </row>
    <row r="10" spans="1:17" s="24" customFormat="1" ht="18">
      <c r="A10" s="23"/>
      <c r="C10" s="23"/>
      <c r="D10" s="21"/>
      <c r="E10" s="21"/>
      <c r="F10" s="21"/>
      <c r="G10" s="21"/>
      <c r="H10" s="21"/>
      <c r="I10" s="23"/>
      <c r="J10" s="23"/>
      <c r="K10" s="27"/>
      <c r="L10" s="45"/>
      <c r="M10" s="61"/>
      <c r="N10" s="23"/>
      <c r="O10" s="23"/>
      <c r="P10" s="21"/>
      <c r="Q10" s="21"/>
    </row>
    <row r="11" spans="1:17" s="24" customFormat="1" ht="18">
      <c r="A11" s="23"/>
      <c r="C11" s="21"/>
      <c r="D11" s="21"/>
      <c r="E11" s="21"/>
      <c r="F11" s="21"/>
      <c r="G11" s="21"/>
      <c r="H11" s="21"/>
      <c r="I11" s="21"/>
      <c r="J11" s="21"/>
      <c r="K11" s="21"/>
      <c r="L11" s="45"/>
      <c r="M11" s="61"/>
      <c r="N11" s="23"/>
      <c r="O11" s="23"/>
      <c r="P11" s="21"/>
      <c r="Q11" s="21"/>
    </row>
    <row r="12" spans="1:17" s="24" customFormat="1" ht="18">
      <c r="A12" s="23"/>
      <c r="C12" s="21"/>
      <c r="D12" s="21"/>
      <c r="E12" s="21"/>
      <c r="F12" s="21"/>
      <c r="G12" s="21"/>
      <c r="H12" s="21"/>
      <c r="I12" s="23"/>
      <c r="J12" s="23"/>
      <c r="K12" s="27"/>
      <c r="L12" s="45"/>
      <c r="M12" s="61"/>
      <c r="N12" s="23"/>
      <c r="O12" s="23"/>
      <c r="P12" s="21"/>
      <c r="Q12" s="21"/>
    </row>
    <row r="13" spans="1:17" s="24" customFormat="1" ht="18">
      <c r="A13" s="23"/>
      <c r="C13" s="21"/>
      <c r="D13" s="21"/>
      <c r="E13" s="21"/>
      <c r="F13" s="21"/>
      <c r="G13" s="21"/>
      <c r="H13" s="21"/>
      <c r="I13" s="21"/>
      <c r="J13" s="21"/>
      <c r="K13" s="21"/>
      <c r="L13" s="45"/>
      <c r="M13" s="61"/>
      <c r="N13" s="23"/>
      <c r="O13" s="23"/>
      <c r="P13" s="21"/>
      <c r="Q13" s="21"/>
    </row>
    <row r="14" spans="1:17" s="24" customFormat="1" ht="18">
      <c r="A14" s="23"/>
      <c r="C14" s="21"/>
      <c r="D14" s="21"/>
      <c r="E14" s="21"/>
      <c r="F14" s="21"/>
      <c r="G14" s="21"/>
      <c r="H14" s="21"/>
      <c r="I14" s="21"/>
      <c r="J14" s="21"/>
      <c r="K14" s="21"/>
      <c r="L14" s="45"/>
      <c r="M14" s="61"/>
      <c r="N14" s="23"/>
      <c r="O14" s="23"/>
      <c r="P14" s="21"/>
      <c r="Q14" s="21"/>
    </row>
    <row r="15" spans="1:17" s="24" customFormat="1" ht="18">
      <c r="A15" s="23"/>
      <c r="C15" s="21"/>
      <c r="D15" s="21"/>
      <c r="E15" s="21"/>
      <c r="F15" s="21"/>
      <c r="G15" s="21"/>
      <c r="H15" s="21"/>
      <c r="I15" s="21"/>
      <c r="J15" s="21"/>
      <c r="K15" s="21"/>
      <c r="L15" s="45"/>
      <c r="M15" s="61"/>
      <c r="N15" s="23"/>
      <c r="O15" s="23"/>
      <c r="P15" s="21"/>
      <c r="Q15" s="21"/>
    </row>
    <row r="16" spans="1:17" s="24" customFormat="1" ht="18">
      <c r="A16" s="23"/>
      <c r="C16" s="21"/>
      <c r="D16" s="21"/>
      <c r="E16" s="21"/>
      <c r="F16" s="21"/>
      <c r="G16" s="21"/>
      <c r="H16" s="21"/>
      <c r="I16" s="21"/>
      <c r="J16" s="21"/>
      <c r="K16" s="21"/>
      <c r="L16" s="45"/>
      <c r="M16" s="61"/>
      <c r="N16" s="23"/>
      <c r="O16" s="23"/>
      <c r="P16" s="21"/>
      <c r="Q16" s="21"/>
    </row>
    <row r="17" spans="1:17" s="24" customFormat="1" ht="18">
      <c r="A17" s="23"/>
      <c r="C17" s="21"/>
      <c r="D17" s="21"/>
      <c r="E17" s="21"/>
      <c r="F17" s="21"/>
      <c r="G17" s="21"/>
      <c r="H17" s="21"/>
      <c r="I17" s="21"/>
      <c r="J17" s="21"/>
      <c r="K17" s="21"/>
      <c r="L17" s="45"/>
      <c r="M17" s="61"/>
      <c r="N17" s="23"/>
      <c r="O17" s="23"/>
      <c r="P17" s="21"/>
      <c r="Q17" s="21"/>
    </row>
    <row r="18" spans="1:17" s="24" customFormat="1" ht="18">
      <c r="A18" s="23"/>
      <c r="C18" s="21"/>
      <c r="D18" s="21"/>
      <c r="E18" s="21"/>
      <c r="F18" s="21"/>
      <c r="G18" s="21"/>
      <c r="H18" s="21"/>
      <c r="I18" s="21"/>
      <c r="J18" s="21"/>
      <c r="K18" s="21"/>
      <c r="L18" s="45"/>
      <c r="M18" s="61"/>
      <c r="N18" s="23"/>
      <c r="O18" s="23"/>
      <c r="P18" s="21"/>
      <c r="Q18" s="21"/>
    </row>
    <row r="19" spans="1:17" s="24" customFormat="1" ht="18">
      <c r="A19" s="23"/>
      <c r="C19" s="21"/>
      <c r="D19" s="21"/>
      <c r="E19" s="21"/>
      <c r="F19" s="21"/>
      <c r="G19" s="21"/>
      <c r="H19" s="21"/>
      <c r="I19" s="21"/>
      <c r="J19" s="21"/>
      <c r="K19" s="21"/>
      <c r="L19" s="45"/>
      <c r="M19" s="61"/>
      <c r="N19" s="23"/>
      <c r="O19" s="23"/>
      <c r="P19" s="21"/>
      <c r="Q19" s="21"/>
    </row>
    <row r="20" spans="1:17" s="24" customFormat="1" ht="18">
      <c r="A20" s="23"/>
      <c r="C20" s="21"/>
      <c r="D20" s="21"/>
      <c r="E20" s="21"/>
      <c r="F20" s="21"/>
      <c r="G20" s="21"/>
      <c r="H20" s="21"/>
      <c r="I20" s="21"/>
      <c r="J20" s="21"/>
      <c r="K20" s="21"/>
      <c r="L20" s="45"/>
      <c r="M20" s="61"/>
      <c r="N20" s="23"/>
      <c r="O20" s="23"/>
      <c r="P20" s="21"/>
      <c r="Q20" s="21"/>
    </row>
    <row r="21" spans="1:17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45"/>
      <c r="M21" s="61"/>
      <c r="N21" s="23"/>
      <c r="O21" s="23"/>
      <c r="P21" s="21"/>
      <c r="Q21" s="21"/>
    </row>
    <row r="22" spans="1:17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45"/>
      <c r="M22" s="61"/>
      <c r="N22" s="23"/>
      <c r="O22" s="23"/>
      <c r="P22" s="21"/>
      <c r="Q22" s="21"/>
    </row>
    <row r="23" spans="1:17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45"/>
      <c r="M23" s="61"/>
      <c r="N23" s="23"/>
      <c r="O23" s="23"/>
      <c r="P23" s="21"/>
      <c r="Q23" s="21"/>
    </row>
    <row r="24" spans="1:17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45"/>
      <c r="M24" s="61"/>
      <c r="N24" s="23"/>
      <c r="O24" s="23"/>
      <c r="P24" s="21"/>
      <c r="Q24" s="21"/>
    </row>
    <row r="25" spans="1:17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45"/>
      <c r="M25" s="61"/>
      <c r="N25" s="23"/>
      <c r="O25" s="23"/>
      <c r="P25" s="21"/>
      <c r="Q25" s="21"/>
    </row>
    <row r="26" spans="1:17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45"/>
      <c r="M26" s="61"/>
      <c r="N26" s="23"/>
      <c r="O26" s="23"/>
      <c r="P26" s="21"/>
      <c r="Q26" s="21"/>
    </row>
    <row r="27" spans="1:17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45"/>
      <c r="M27" s="61"/>
      <c r="N27" s="23"/>
      <c r="O27" s="23"/>
      <c r="P27" s="21"/>
      <c r="Q27" s="21"/>
    </row>
    <row r="28" spans="1:17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45"/>
      <c r="M28" s="61"/>
      <c r="N28" s="23"/>
      <c r="O28" s="23"/>
      <c r="P28" s="21"/>
      <c r="Q28" s="21"/>
    </row>
    <row r="29" spans="1:17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45"/>
      <c r="M29" s="61"/>
      <c r="N29" s="23"/>
      <c r="O29" s="23"/>
      <c r="P29" s="21"/>
      <c r="Q29" s="21"/>
    </row>
    <row r="30" spans="1:17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45"/>
      <c r="M30" s="61"/>
      <c r="N30" s="23"/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45"/>
      <c r="M31" s="61"/>
      <c r="N31" s="23"/>
      <c r="O31" s="23"/>
      <c r="P31" s="21"/>
      <c r="Q31" s="21"/>
    </row>
    <row r="32" spans="1:17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45"/>
      <c r="M32" s="61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45"/>
      <c r="M33" s="61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45"/>
      <c r="M34" s="61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45"/>
      <c r="M35" s="61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45"/>
      <c r="M36" s="61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45"/>
      <c r="M37" s="61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45"/>
      <c r="M38" s="61"/>
      <c r="N38" s="23"/>
      <c r="O38" s="23"/>
      <c r="P38" s="21"/>
      <c r="Q38" s="21"/>
    </row>
    <row r="39" spans="1:17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45"/>
      <c r="M39" s="61"/>
      <c r="N39" s="23"/>
      <c r="O39" s="23"/>
      <c r="P39" s="21"/>
      <c r="Q39" s="21"/>
    </row>
    <row r="40" spans="1:17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45"/>
      <c r="M40" s="61"/>
      <c r="N40" s="23"/>
      <c r="O40" s="23"/>
      <c r="P40" s="21"/>
      <c r="Q40" s="21"/>
    </row>
    <row r="41" spans="1:17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45"/>
      <c r="M41" s="61"/>
      <c r="N41" s="23"/>
      <c r="O41" s="23"/>
      <c r="P41" s="21"/>
      <c r="Q41" s="21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45"/>
      <c r="M42" s="61"/>
      <c r="N42" s="23"/>
      <c r="O42" s="23"/>
      <c r="P42" s="21"/>
      <c r="Q42" s="21"/>
    </row>
    <row r="43" spans="1:17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45"/>
      <c r="M43" s="61"/>
      <c r="N43" s="23"/>
      <c r="O43" s="23"/>
      <c r="P43" s="21"/>
      <c r="Q43" s="21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45"/>
      <c r="M44" s="61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45"/>
      <c r="M45" s="61"/>
      <c r="N45" s="23"/>
      <c r="O45" s="23"/>
      <c r="P45" s="21"/>
      <c r="Q45" s="21"/>
    </row>
    <row r="46" spans="1:17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45"/>
      <c r="M46" s="61"/>
      <c r="N46" s="23"/>
      <c r="O46" s="23"/>
      <c r="P46" s="21"/>
      <c r="Q46" s="21"/>
    </row>
    <row r="47" spans="1:17" s="26" customFormat="1" ht="18">
      <c r="A47" s="23"/>
      <c r="B47" s="24"/>
      <c r="C47" s="21"/>
      <c r="D47" s="21"/>
      <c r="E47" s="21"/>
      <c r="F47" s="21"/>
      <c r="G47" s="21"/>
      <c r="H47" s="21"/>
      <c r="I47" s="21"/>
      <c r="J47" s="21"/>
      <c r="K47" s="21"/>
      <c r="L47" s="45"/>
      <c r="M47" s="61"/>
      <c r="N47" s="23"/>
      <c r="O47" s="23"/>
      <c r="P47" s="23"/>
      <c r="Q47" s="23"/>
    </row>
    <row r="48" spans="1:17" s="26" customFormat="1" ht="18">
      <c r="A48" s="23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45"/>
      <c r="M48" s="61"/>
      <c r="N48" s="23"/>
      <c r="O48" s="23"/>
      <c r="P48" s="23"/>
      <c r="Q48" s="23"/>
    </row>
    <row r="49" spans="1:17" s="26" customFormat="1" ht="18">
      <c r="A49" s="23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45"/>
      <c r="M49" s="61"/>
      <c r="N49" s="23"/>
      <c r="O49" s="23"/>
      <c r="P49" s="23"/>
      <c r="Q49" s="23"/>
    </row>
    <row r="50" spans="1:17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45"/>
      <c r="M50" s="61"/>
      <c r="N50" s="23"/>
      <c r="O50" s="23"/>
      <c r="P50" s="21"/>
      <c r="Q50" s="21"/>
    </row>
    <row r="51" spans="1:17" s="26" customFormat="1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45"/>
      <c r="M51" s="61"/>
      <c r="N51" s="23"/>
      <c r="O51" s="23"/>
      <c r="P51" s="23"/>
      <c r="Q51" s="23"/>
    </row>
    <row r="52" spans="1:17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45"/>
      <c r="M52" s="61"/>
      <c r="N52" s="23"/>
      <c r="O52" s="23"/>
      <c r="P52" s="21"/>
      <c r="Q52" s="21"/>
    </row>
    <row r="53" spans="1:17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45"/>
      <c r="M53" s="61"/>
      <c r="N53" s="23"/>
      <c r="O53" s="23"/>
      <c r="P53" s="21"/>
      <c r="Q53" s="21"/>
    </row>
    <row r="54" spans="1:17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45"/>
      <c r="M54" s="61"/>
      <c r="N54" s="23"/>
      <c r="O54" s="23"/>
      <c r="P54" s="21"/>
      <c r="Q54" s="21"/>
    </row>
    <row r="55" spans="1:17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45"/>
      <c r="M55" s="61"/>
      <c r="N55" s="23"/>
      <c r="O55" s="23"/>
      <c r="P55" s="21"/>
      <c r="Q55" s="21"/>
    </row>
    <row r="56" spans="1:17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45"/>
      <c r="M56" s="61"/>
      <c r="N56" s="23"/>
      <c r="O56" s="23"/>
      <c r="P56" s="21"/>
      <c r="Q56" s="21"/>
    </row>
    <row r="57" spans="1:17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45"/>
      <c r="M57" s="61"/>
      <c r="N57" s="23"/>
      <c r="O57" s="23"/>
      <c r="P57" s="21"/>
      <c r="Q57" s="21"/>
    </row>
    <row r="58" spans="1:17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45"/>
      <c r="M58" s="61"/>
      <c r="N58" s="23"/>
      <c r="O58" s="23"/>
      <c r="P58" s="21"/>
      <c r="Q58" s="21"/>
    </row>
  </sheetData>
  <sheetProtection/>
  <mergeCells count="2">
    <mergeCell ref="A1:A3"/>
    <mergeCell ref="N1:N3"/>
  </mergeCells>
  <conditionalFormatting sqref="E5:H6">
    <cfRule type="cellIs" priority="39" dxfId="0" operator="greaterThan" stopIfTrue="1">
      <formula>199</formula>
    </cfRule>
  </conditionalFormatting>
  <conditionalFormatting sqref="E5:G6">
    <cfRule type="cellIs" priority="38" dxfId="9" operator="greaterThan" stopIfTrue="1">
      <formula>199</formula>
    </cfRule>
  </conditionalFormatting>
  <conditionalFormatting sqref="E5:H6">
    <cfRule type="cellIs" priority="35" dxfId="2" operator="greaterThan" stopIfTrue="1">
      <formula>199</formula>
    </cfRule>
    <cfRule type="cellIs" priority="36" dxfId="0" operator="greaterThan" stopIfTrue="1">
      <formula>199</formula>
    </cfRule>
    <cfRule type="cellIs" priority="37" dxfId="0" operator="greaterThan" stopIfTrue="1">
      <formula>199</formula>
    </cfRule>
  </conditionalFormatting>
  <conditionalFormatting sqref="E5:H6">
    <cfRule type="cellIs" priority="32" dxfId="2" operator="greaterThan" stopIfTrue="1">
      <formula>199</formula>
    </cfRule>
    <cfRule type="cellIs" priority="33" dxfId="0" operator="greaterThan" stopIfTrue="1">
      <formula>199</formula>
    </cfRule>
    <cfRule type="cellIs" priority="34" dxfId="2" operator="greaterThan" stopIfTrue="1">
      <formula>199</formula>
    </cfRule>
  </conditionalFormatting>
  <conditionalFormatting sqref="E5:H6">
    <cfRule type="cellIs" priority="31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5" sqref="A5:IV7"/>
    </sheetView>
  </sheetViews>
  <sheetFormatPr defaultColWidth="11.421875" defaultRowHeight="12.75"/>
  <cols>
    <col min="1" max="1" width="4.8515625" style="17" bestFit="1" customWidth="1"/>
    <col min="2" max="2" width="26.140625" style="18" bestFit="1" customWidth="1"/>
    <col min="3" max="3" width="13.421875" style="19" bestFit="1" customWidth="1"/>
    <col min="4" max="4" width="6.8515625" style="19" bestFit="1" customWidth="1"/>
    <col min="5" max="8" width="5.28125" style="19" bestFit="1" customWidth="1"/>
    <col min="9" max="9" width="7.57421875" style="19" bestFit="1" customWidth="1"/>
    <col min="10" max="10" width="7.8515625" style="19" bestFit="1" customWidth="1"/>
    <col min="11" max="11" width="11.421875" style="19" bestFit="1" customWidth="1"/>
    <col min="12" max="12" width="6.7109375" style="64" bestFit="1" customWidth="1"/>
    <col min="13" max="13" width="8.7109375" style="62" bestFit="1" customWidth="1"/>
    <col min="14" max="14" width="6.42187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70" t="s">
        <v>4</v>
      </c>
      <c r="L1" s="63"/>
      <c r="M1" s="60"/>
      <c r="N1" s="171" t="s">
        <v>26</v>
      </c>
      <c r="P1" s="8"/>
      <c r="Q1" s="8"/>
    </row>
    <row r="2" spans="1:17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1"/>
      <c r="M2" s="2"/>
      <c r="N2" s="171"/>
      <c r="P2" s="32"/>
      <c r="Q2" s="32"/>
    </row>
    <row r="3" spans="1:17" s="37" customFormat="1" ht="15.75">
      <c r="A3" s="170"/>
      <c r="B3" s="36"/>
      <c r="C3" s="33"/>
      <c r="D3" s="32"/>
      <c r="E3" s="32"/>
      <c r="F3" s="32"/>
      <c r="G3" s="32"/>
      <c r="H3" s="32"/>
      <c r="I3" s="32"/>
      <c r="J3" s="29"/>
      <c r="K3" s="34"/>
      <c r="L3" s="1"/>
      <c r="M3" s="2"/>
      <c r="N3" s="171"/>
      <c r="P3" s="32"/>
      <c r="Q3" s="32"/>
    </row>
    <row r="4" spans="1:17" s="37" customFormat="1" ht="15.75">
      <c r="A4" s="36"/>
      <c r="B4" s="39"/>
      <c r="C4" s="33"/>
      <c r="D4" s="32"/>
      <c r="E4" s="32"/>
      <c r="F4" s="32"/>
      <c r="G4" s="32"/>
      <c r="H4" s="32"/>
      <c r="I4" s="32"/>
      <c r="J4" s="32"/>
      <c r="K4" s="34"/>
      <c r="L4" s="45"/>
      <c r="M4" s="61"/>
      <c r="N4" s="36"/>
      <c r="P4" s="32"/>
      <c r="Q4" s="32"/>
    </row>
    <row r="5" spans="1:17" s="37" customFormat="1" ht="18">
      <c r="A5" s="8"/>
      <c r="B5" s="39"/>
      <c r="C5" s="33"/>
      <c r="D5" s="32"/>
      <c r="E5" s="32"/>
      <c r="F5" s="32"/>
      <c r="G5" s="32"/>
      <c r="H5" s="32"/>
      <c r="I5" s="32"/>
      <c r="J5" s="32"/>
      <c r="K5" s="34"/>
      <c r="L5" s="40"/>
      <c r="M5" s="41"/>
      <c r="N5" s="23"/>
      <c r="P5" s="32"/>
      <c r="Q5" s="32"/>
    </row>
    <row r="6" spans="1:17" s="37" customFormat="1" ht="18">
      <c r="A6"/>
      <c r="C6" s="24"/>
      <c r="D6" s="32"/>
      <c r="E6" s="32"/>
      <c r="F6" s="32"/>
      <c r="G6" s="32"/>
      <c r="H6" s="32"/>
      <c r="I6" s="32"/>
      <c r="J6" s="32"/>
      <c r="K6" s="34"/>
      <c r="L6" s="71"/>
      <c r="M6" s="70"/>
      <c r="N6" s="36"/>
      <c r="P6" s="32"/>
      <c r="Q6" s="32"/>
    </row>
    <row r="7" spans="1:17" s="24" customFormat="1" ht="18">
      <c r="A7"/>
      <c r="B7" s="37"/>
      <c r="D7" s="32"/>
      <c r="E7" s="32"/>
      <c r="F7" s="32"/>
      <c r="G7" s="32"/>
      <c r="H7" s="32"/>
      <c r="I7" s="32"/>
      <c r="J7" s="32"/>
      <c r="K7" s="32"/>
      <c r="L7" s="53"/>
      <c r="M7" s="41"/>
      <c r="N7" s="23"/>
      <c r="P7" s="21"/>
      <c r="Q7" s="21"/>
    </row>
    <row r="8" spans="1:17" s="99" customFormat="1" ht="11.2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P8" s="101"/>
      <c r="Q8" s="101"/>
    </row>
    <row r="9" spans="1:17" s="24" customFormat="1" ht="18">
      <c r="A9" s="23">
        <f>SUM(A5:A8)</f>
        <v>0</v>
      </c>
      <c r="C9" s="23" t="s">
        <v>4</v>
      </c>
      <c r="D9" s="23"/>
      <c r="E9" s="23"/>
      <c r="F9" s="23"/>
      <c r="G9" s="23"/>
      <c r="H9" s="23"/>
      <c r="I9" s="23">
        <f>SUM(I5:I8)</f>
        <v>0</v>
      </c>
      <c r="J9" s="23">
        <f>SUM(J5:J8)</f>
        <v>0</v>
      </c>
      <c r="K9" s="27" t="e">
        <f>I9/J9</f>
        <v>#DIV/0!</v>
      </c>
      <c r="L9" s="45"/>
      <c r="M9" s="61"/>
      <c r="N9" s="23">
        <f>SUM(N5:N8)</f>
        <v>0</v>
      </c>
      <c r="P9" s="21"/>
      <c r="Q9" s="21"/>
    </row>
    <row r="10" spans="1:17" s="24" customFormat="1" ht="18">
      <c r="A10" s="23"/>
      <c r="C10" s="21"/>
      <c r="D10" s="21"/>
      <c r="E10" s="21"/>
      <c r="F10" s="21"/>
      <c r="G10" s="21"/>
      <c r="H10" s="21"/>
      <c r="I10" s="21"/>
      <c r="J10" s="21"/>
      <c r="K10" s="21"/>
      <c r="L10" s="45"/>
      <c r="M10" s="61"/>
      <c r="N10" s="23"/>
      <c r="O10" s="23"/>
      <c r="P10" s="21"/>
      <c r="Q10" s="21"/>
    </row>
    <row r="11" spans="1:17" s="24" customFormat="1" ht="18">
      <c r="A11" s="23"/>
      <c r="C11" s="23"/>
      <c r="D11" s="21"/>
      <c r="E11" s="21"/>
      <c r="F11" s="21"/>
      <c r="G11" s="21"/>
      <c r="H11" s="21"/>
      <c r="I11" s="23"/>
      <c r="J11" s="23"/>
      <c r="K11" s="27"/>
      <c r="L11" s="45"/>
      <c r="M11" s="61"/>
      <c r="N11" s="23"/>
      <c r="O11" s="23"/>
      <c r="P11" s="21"/>
      <c r="Q11" s="21"/>
    </row>
    <row r="12" spans="1:17" s="24" customFormat="1" ht="18">
      <c r="A12" s="23"/>
      <c r="C12" s="21"/>
      <c r="D12" s="21"/>
      <c r="E12" s="21"/>
      <c r="F12" s="21"/>
      <c r="G12" s="21"/>
      <c r="H12" s="21"/>
      <c r="I12" s="21"/>
      <c r="J12" s="21"/>
      <c r="K12" s="21"/>
      <c r="L12" s="45"/>
      <c r="M12" s="61"/>
      <c r="N12" s="23"/>
      <c r="O12" s="23"/>
      <c r="P12" s="21"/>
      <c r="Q12" s="21"/>
    </row>
    <row r="13" spans="1:17" s="24" customFormat="1" ht="18">
      <c r="A13" s="23"/>
      <c r="C13" s="21"/>
      <c r="D13" s="21"/>
      <c r="E13" s="21"/>
      <c r="F13" s="21"/>
      <c r="G13" s="21"/>
      <c r="H13" s="21"/>
      <c r="I13" s="23"/>
      <c r="J13" s="23"/>
      <c r="K13" s="27"/>
      <c r="L13" s="45"/>
      <c r="M13" s="61"/>
      <c r="N13" s="23"/>
      <c r="O13" s="23"/>
      <c r="P13" s="21"/>
      <c r="Q13" s="21"/>
    </row>
    <row r="14" spans="1:17" s="24" customFormat="1" ht="18">
      <c r="A14" s="23"/>
      <c r="C14" s="21"/>
      <c r="D14" s="21"/>
      <c r="E14" s="21"/>
      <c r="F14" s="21"/>
      <c r="G14" s="21"/>
      <c r="H14" s="21"/>
      <c r="I14" s="21"/>
      <c r="J14" s="21"/>
      <c r="K14" s="21"/>
      <c r="L14" s="45"/>
      <c r="M14" s="61"/>
      <c r="N14" s="23"/>
      <c r="O14" s="23"/>
      <c r="P14" s="21"/>
      <c r="Q14" s="21"/>
    </row>
    <row r="15" spans="1:17" s="24" customFormat="1" ht="18">
      <c r="A15" s="23"/>
      <c r="C15" s="21"/>
      <c r="D15" s="21"/>
      <c r="E15" s="21"/>
      <c r="F15" s="21"/>
      <c r="G15" s="21"/>
      <c r="H15" s="21"/>
      <c r="I15" s="21"/>
      <c r="J15" s="21"/>
      <c r="K15" s="21"/>
      <c r="L15" s="45"/>
      <c r="M15" s="61"/>
      <c r="N15" s="23"/>
      <c r="O15" s="23"/>
      <c r="P15" s="21"/>
      <c r="Q15" s="21"/>
    </row>
    <row r="16" spans="1:17" s="24" customFormat="1" ht="18">
      <c r="A16" s="23"/>
      <c r="C16" s="21"/>
      <c r="D16" s="21"/>
      <c r="E16" s="21"/>
      <c r="F16" s="21"/>
      <c r="G16" s="21"/>
      <c r="H16" s="21"/>
      <c r="I16" s="21"/>
      <c r="J16" s="21"/>
      <c r="K16" s="21"/>
      <c r="L16" s="45"/>
      <c r="M16" s="61"/>
      <c r="N16" s="23"/>
      <c r="O16" s="23"/>
      <c r="P16" s="21"/>
      <c r="Q16" s="21"/>
    </row>
    <row r="17" spans="1:17" s="24" customFormat="1" ht="18">
      <c r="A17" s="23"/>
      <c r="C17" s="21"/>
      <c r="D17" s="21"/>
      <c r="E17" s="21"/>
      <c r="F17" s="21"/>
      <c r="G17" s="21"/>
      <c r="H17" s="21"/>
      <c r="I17" s="21"/>
      <c r="J17" s="21"/>
      <c r="K17" s="21"/>
      <c r="L17" s="45"/>
      <c r="M17" s="61"/>
      <c r="N17" s="23"/>
      <c r="O17" s="23"/>
      <c r="P17" s="21"/>
      <c r="Q17" s="21"/>
    </row>
    <row r="18" spans="1:17" s="24" customFormat="1" ht="18">
      <c r="A18" s="23"/>
      <c r="C18" s="21"/>
      <c r="D18" s="21"/>
      <c r="E18" s="21"/>
      <c r="F18" s="21"/>
      <c r="G18" s="21"/>
      <c r="H18" s="21"/>
      <c r="I18" s="21"/>
      <c r="J18" s="21"/>
      <c r="K18" s="21"/>
      <c r="L18" s="45"/>
      <c r="M18" s="61"/>
      <c r="N18" s="23"/>
      <c r="O18" s="23"/>
      <c r="P18" s="21"/>
      <c r="Q18" s="21"/>
    </row>
    <row r="19" spans="1:17" s="24" customFormat="1" ht="18">
      <c r="A19" s="23"/>
      <c r="C19" s="21"/>
      <c r="D19" s="21"/>
      <c r="E19" s="21"/>
      <c r="F19" s="21"/>
      <c r="G19" s="21"/>
      <c r="H19" s="21"/>
      <c r="I19" s="21"/>
      <c r="J19" s="21"/>
      <c r="K19" s="21"/>
      <c r="L19" s="45"/>
      <c r="M19" s="61"/>
      <c r="N19" s="23"/>
      <c r="O19" s="23"/>
      <c r="P19" s="21"/>
      <c r="Q19" s="21"/>
    </row>
    <row r="20" spans="1:17" s="24" customFormat="1" ht="18">
      <c r="A20" s="23"/>
      <c r="C20" s="21"/>
      <c r="D20" s="21"/>
      <c r="E20" s="21"/>
      <c r="F20" s="21"/>
      <c r="G20" s="21"/>
      <c r="H20" s="21"/>
      <c r="I20" s="21"/>
      <c r="J20" s="21"/>
      <c r="K20" s="21"/>
      <c r="L20" s="45"/>
      <c r="M20" s="61"/>
      <c r="N20" s="23"/>
      <c r="O20" s="23"/>
      <c r="P20" s="21"/>
      <c r="Q20" s="21"/>
    </row>
    <row r="21" spans="1:17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45"/>
      <c r="M21" s="61"/>
      <c r="N21" s="23"/>
      <c r="O21" s="23"/>
      <c r="P21" s="21"/>
      <c r="Q21" s="21"/>
    </row>
    <row r="22" spans="1:17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45"/>
      <c r="M22" s="61"/>
      <c r="N22" s="23"/>
      <c r="O22" s="23"/>
      <c r="P22" s="21"/>
      <c r="Q22" s="21"/>
    </row>
    <row r="23" spans="1:17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45"/>
      <c r="M23" s="61"/>
      <c r="N23" s="23"/>
      <c r="O23" s="23"/>
      <c r="P23" s="21"/>
      <c r="Q23" s="21"/>
    </row>
    <row r="24" spans="1:17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45"/>
      <c r="M24" s="61"/>
      <c r="N24" s="23"/>
      <c r="O24" s="23"/>
      <c r="P24" s="21"/>
      <c r="Q24" s="21"/>
    </row>
    <row r="25" spans="1:17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45"/>
      <c r="M25" s="61"/>
      <c r="N25" s="23"/>
      <c r="O25" s="23"/>
      <c r="P25" s="21"/>
      <c r="Q25" s="21"/>
    </row>
    <row r="26" spans="1:17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45"/>
      <c r="M26" s="61"/>
      <c r="N26" s="23"/>
      <c r="O26" s="23"/>
      <c r="P26" s="21"/>
      <c r="Q26" s="21"/>
    </row>
    <row r="27" spans="1:17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45"/>
      <c r="M27" s="61"/>
      <c r="N27" s="23"/>
      <c r="O27" s="23"/>
      <c r="P27" s="21"/>
      <c r="Q27" s="21"/>
    </row>
    <row r="28" spans="1:17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45"/>
      <c r="M28" s="61"/>
      <c r="N28" s="23"/>
      <c r="O28" s="23"/>
      <c r="P28" s="21"/>
      <c r="Q28" s="21"/>
    </row>
    <row r="29" spans="1:17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45"/>
      <c r="M29" s="61"/>
      <c r="N29" s="23"/>
      <c r="O29" s="23"/>
      <c r="P29" s="21"/>
      <c r="Q29" s="21"/>
    </row>
    <row r="30" spans="1:17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45"/>
      <c r="M30" s="61"/>
      <c r="N30" s="23"/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45"/>
      <c r="M31" s="61"/>
      <c r="N31" s="23"/>
      <c r="O31" s="23"/>
      <c r="P31" s="21"/>
      <c r="Q31" s="21"/>
    </row>
    <row r="32" spans="1:17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45"/>
      <c r="M32" s="61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45"/>
      <c r="M33" s="61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45"/>
      <c r="M34" s="61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45"/>
      <c r="M35" s="61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45"/>
      <c r="M36" s="61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45"/>
      <c r="M37" s="61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45"/>
      <c r="M38" s="61"/>
      <c r="N38" s="23"/>
      <c r="O38" s="23"/>
      <c r="P38" s="21"/>
      <c r="Q38" s="21"/>
    </row>
    <row r="39" spans="1:17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45"/>
      <c r="M39" s="61"/>
      <c r="N39" s="23"/>
      <c r="O39" s="23"/>
      <c r="P39" s="21"/>
      <c r="Q39" s="21"/>
    </row>
    <row r="40" spans="1:17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45"/>
      <c r="M40" s="61"/>
      <c r="N40" s="23"/>
      <c r="O40" s="23"/>
      <c r="P40" s="21"/>
      <c r="Q40" s="21"/>
    </row>
    <row r="41" spans="1:17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45"/>
      <c r="M41" s="61"/>
      <c r="N41" s="23"/>
      <c r="O41" s="23"/>
      <c r="P41" s="21"/>
      <c r="Q41" s="21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45"/>
      <c r="M42" s="61"/>
      <c r="N42" s="23"/>
      <c r="O42" s="23"/>
      <c r="P42" s="21"/>
      <c r="Q42" s="21"/>
    </row>
    <row r="43" spans="1:17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45"/>
      <c r="M43" s="61"/>
      <c r="N43" s="23"/>
      <c r="O43" s="23"/>
      <c r="P43" s="21"/>
      <c r="Q43" s="21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45"/>
      <c r="M44" s="61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45"/>
      <c r="M45" s="61"/>
      <c r="N45" s="23"/>
      <c r="O45" s="23"/>
      <c r="P45" s="21"/>
      <c r="Q45" s="21"/>
    </row>
    <row r="46" spans="1:17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45"/>
      <c r="M46" s="61"/>
      <c r="N46" s="23"/>
      <c r="O46" s="23"/>
      <c r="P46" s="21"/>
      <c r="Q46" s="21"/>
    </row>
    <row r="47" spans="1:17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45"/>
      <c r="M47" s="61"/>
      <c r="N47" s="23"/>
      <c r="O47" s="23"/>
      <c r="P47" s="21"/>
      <c r="Q47" s="21"/>
    </row>
    <row r="48" spans="1:17" s="26" customFormat="1" ht="18">
      <c r="A48" s="23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45"/>
      <c r="M48" s="61"/>
      <c r="N48" s="23"/>
      <c r="O48" s="23"/>
      <c r="P48" s="23"/>
      <c r="Q48" s="23"/>
    </row>
    <row r="49" spans="1:17" s="26" customFormat="1" ht="18">
      <c r="A49" s="23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45"/>
      <c r="M49" s="61"/>
      <c r="N49" s="23"/>
      <c r="O49" s="23"/>
      <c r="P49" s="23"/>
      <c r="Q49" s="23"/>
    </row>
    <row r="50" spans="1:17" s="26" customFormat="1" ht="18">
      <c r="A50" s="23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45"/>
      <c r="M50" s="61"/>
      <c r="N50" s="23"/>
      <c r="O50" s="23"/>
      <c r="P50" s="23"/>
      <c r="Q50" s="23"/>
    </row>
    <row r="51" spans="1:17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45"/>
      <c r="M51" s="61"/>
      <c r="N51" s="23"/>
      <c r="O51" s="23"/>
      <c r="P51" s="21"/>
      <c r="Q51" s="21"/>
    </row>
    <row r="52" spans="1:17" s="26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45"/>
      <c r="M52" s="61"/>
      <c r="N52" s="23"/>
      <c r="O52" s="23"/>
      <c r="P52" s="23"/>
      <c r="Q52" s="23"/>
    </row>
    <row r="53" spans="1:17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45"/>
      <c r="M53" s="61"/>
      <c r="N53" s="23"/>
      <c r="O53" s="23"/>
      <c r="P53" s="21"/>
      <c r="Q53" s="21"/>
    </row>
    <row r="54" spans="1:17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45"/>
      <c r="M54" s="61"/>
      <c r="N54" s="23"/>
      <c r="O54" s="23"/>
      <c r="P54" s="21"/>
      <c r="Q54" s="21"/>
    </row>
    <row r="55" spans="1:17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45"/>
      <c r="M55" s="61"/>
      <c r="N55" s="23"/>
      <c r="O55" s="23"/>
      <c r="P55" s="21"/>
      <c r="Q55" s="21"/>
    </row>
    <row r="56" spans="1:17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45"/>
      <c r="M56" s="61"/>
      <c r="N56" s="23"/>
      <c r="O56" s="23"/>
      <c r="P56" s="21"/>
      <c r="Q56" s="21"/>
    </row>
    <row r="57" spans="1:17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45"/>
      <c r="M57" s="61"/>
      <c r="N57" s="23"/>
      <c r="O57" s="23"/>
      <c r="P57" s="21"/>
      <c r="Q57" s="21"/>
    </row>
    <row r="58" spans="1:17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45"/>
      <c r="M58" s="61"/>
      <c r="N58" s="23"/>
      <c r="O58" s="23"/>
      <c r="P58" s="21"/>
      <c r="Q58" s="21"/>
    </row>
    <row r="59" spans="1:17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45"/>
      <c r="M59" s="61"/>
      <c r="N59" s="23"/>
      <c r="O59" s="23"/>
      <c r="P59" s="21"/>
      <c r="Q59" s="21"/>
    </row>
  </sheetData>
  <sheetProtection/>
  <mergeCells count="2">
    <mergeCell ref="A1:A3"/>
    <mergeCell ref="N1:N3"/>
  </mergeCells>
  <conditionalFormatting sqref="E1:G4 E9:G65536">
    <cfRule type="cellIs" priority="9" dxfId="0" operator="greaterThan" stopIfTrue="1">
      <formula>199</formula>
    </cfRule>
  </conditionalFormatting>
  <conditionalFormatting sqref="E5:G7">
    <cfRule type="cellIs" priority="1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A5" sqref="A5:N9"/>
    </sheetView>
  </sheetViews>
  <sheetFormatPr defaultColWidth="11.421875" defaultRowHeight="12.75"/>
  <cols>
    <col min="1" max="1" width="3.421875" style="17" bestFit="1" customWidth="1"/>
    <col min="2" max="2" width="19.57421875" style="18" bestFit="1" customWidth="1"/>
    <col min="3" max="3" width="13.421875" style="19" bestFit="1" customWidth="1"/>
    <col min="4" max="4" width="6.7109375" style="19" bestFit="1" customWidth="1"/>
    <col min="5" max="8" width="5.140625" style="19" bestFit="1" customWidth="1"/>
    <col min="9" max="9" width="7.57421875" style="19" bestFit="1" customWidth="1"/>
    <col min="10" max="10" width="7.8515625" style="19" bestFit="1" customWidth="1"/>
    <col min="11" max="11" width="11.421875" style="19" bestFit="1" customWidth="1"/>
    <col min="12" max="12" width="6.421875" style="63" bestFit="1" customWidth="1"/>
    <col min="13" max="13" width="8.28125" style="60" bestFit="1" customWidth="1"/>
    <col min="14" max="14" width="4.14062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70" t="s">
        <v>4</v>
      </c>
      <c r="L1" s="63"/>
      <c r="M1" s="60"/>
      <c r="N1" s="171" t="s">
        <v>26</v>
      </c>
      <c r="P1" s="8"/>
      <c r="Q1" s="8"/>
    </row>
    <row r="2" spans="1:17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1"/>
      <c r="M2" s="2"/>
      <c r="N2" s="171"/>
      <c r="P2" s="32"/>
      <c r="Q2" s="32"/>
    </row>
    <row r="3" spans="1:17" s="37" customFormat="1" ht="15.75">
      <c r="A3" s="170"/>
      <c r="B3" s="36"/>
      <c r="C3" s="33"/>
      <c r="D3" s="32"/>
      <c r="E3" s="32"/>
      <c r="F3" s="32"/>
      <c r="G3" s="32"/>
      <c r="H3" s="32"/>
      <c r="I3" s="32"/>
      <c r="J3" s="29"/>
      <c r="K3" s="34"/>
      <c r="L3" s="1"/>
      <c r="M3" s="2"/>
      <c r="N3" s="171"/>
      <c r="P3" s="32"/>
      <c r="Q3" s="32"/>
    </row>
    <row r="4" spans="1:17" s="37" customFormat="1" ht="15.75">
      <c r="A4" s="47"/>
      <c r="B4" s="36"/>
      <c r="C4" s="33"/>
      <c r="D4" s="32"/>
      <c r="E4" s="32"/>
      <c r="F4" s="32"/>
      <c r="G4" s="32"/>
      <c r="H4" s="32"/>
      <c r="I4" s="32"/>
      <c r="J4" s="29"/>
      <c r="K4" s="34"/>
      <c r="L4" s="1"/>
      <c r="M4" s="2"/>
      <c r="N4" s="49"/>
      <c r="P4" s="32"/>
      <c r="Q4" s="32"/>
    </row>
    <row r="5" spans="1:17" s="37" customFormat="1" ht="15">
      <c r="A5"/>
      <c r="B5"/>
      <c r="C5"/>
      <c r="D5"/>
      <c r="E5"/>
      <c r="F5"/>
      <c r="G5"/>
      <c r="H5"/>
      <c r="I5"/>
      <c r="J5"/>
      <c r="K5"/>
      <c r="L5"/>
      <c r="M5"/>
      <c r="N5"/>
      <c r="P5" s="32"/>
      <c r="Q5" s="32"/>
    </row>
    <row r="6" spans="1:17" s="37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P6" s="32"/>
      <c r="Q6" s="32"/>
    </row>
    <row r="7" spans="1:17" s="37" customFormat="1" ht="15">
      <c r="A7"/>
      <c r="B7"/>
      <c r="C7"/>
      <c r="D7"/>
      <c r="E7"/>
      <c r="F7"/>
      <c r="G7"/>
      <c r="H7"/>
      <c r="I7"/>
      <c r="J7"/>
      <c r="K7"/>
      <c r="L7"/>
      <c r="M7"/>
      <c r="N7"/>
      <c r="P7" s="32"/>
      <c r="Q7" s="32"/>
    </row>
    <row r="8" spans="1:17" s="37" customFormat="1" ht="15">
      <c r="A8"/>
      <c r="B8"/>
      <c r="C8"/>
      <c r="D8"/>
      <c r="E8"/>
      <c r="F8"/>
      <c r="G8"/>
      <c r="H8"/>
      <c r="I8"/>
      <c r="J8"/>
      <c r="K8"/>
      <c r="L8"/>
      <c r="M8"/>
      <c r="N8"/>
      <c r="P8" s="32"/>
      <c r="Q8" s="32"/>
    </row>
    <row r="9" spans="1:17" s="24" customFormat="1" ht="18">
      <c r="A9"/>
      <c r="B9"/>
      <c r="C9"/>
      <c r="D9"/>
      <c r="E9"/>
      <c r="F9"/>
      <c r="G9"/>
      <c r="H9"/>
      <c r="I9"/>
      <c r="J9"/>
      <c r="K9"/>
      <c r="L9"/>
      <c r="M9"/>
      <c r="N9"/>
      <c r="P9" s="21"/>
      <c r="Q9" s="21"/>
    </row>
    <row r="10" spans="2:17" s="24" customFormat="1" ht="18">
      <c r="B10" s="37"/>
      <c r="C10" s="33"/>
      <c r="D10" s="32"/>
      <c r="E10" s="32"/>
      <c r="F10" s="32"/>
      <c r="G10" s="32"/>
      <c r="H10" s="32"/>
      <c r="I10" s="43"/>
      <c r="J10" s="32"/>
      <c r="K10" s="52"/>
      <c r="L10" s="40"/>
      <c r="M10" s="41"/>
      <c r="P10" s="21"/>
      <c r="Q10" s="21"/>
    </row>
    <row r="11" spans="2:17" s="24" customFormat="1" ht="18">
      <c r="B11" s="37"/>
      <c r="C11" s="33"/>
      <c r="D11" s="32"/>
      <c r="E11" s="32"/>
      <c r="F11" s="32"/>
      <c r="G11" s="32"/>
      <c r="H11" s="32"/>
      <c r="I11" s="43"/>
      <c r="J11" s="32"/>
      <c r="K11" s="52"/>
      <c r="L11" s="40"/>
      <c r="M11" s="41"/>
      <c r="P11" s="21"/>
      <c r="Q11" s="21"/>
    </row>
    <row r="12" spans="2:17" s="24" customFormat="1" ht="18">
      <c r="B12" s="37"/>
      <c r="C12" s="33"/>
      <c r="D12" s="32"/>
      <c r="E12" s="32"/>
      <c r="F12" s="32"/>
      <c r="G12" s="32"/>
      <c r="H12" s="32"/>
      <c r="I12" s="43"/>
      <c r="J12" s="32"/>
      <c r="K12" s="52"/>
      <c r="L12" s="40"/>
      <c r="M12" s="41"/>
      <c r="P12" s="21"/>
      <c r="Q12" s="21"/>
    </row>
    <row r="13" spans="2:17" s="24" customFormat="1" ht="18">
      <c r="B13" s="37"/>
      <c r="C13" s="33"/>
      <c r="D13" s="32"/>
      <c r="E13" s="32"/>
      <c r="F13" s="32"/>
      <c r="G13" s="32"/>
      <c r="H13" s="32"/>
      <c r="I13" s="43"/>
      <c r="J13" s="32"/>
      <c r="K13" s="52"/>
      <c r="L13" s="40"/>
      <c r="M13" s="41"/>
      <c r="P13" s="21"/>
      <c r="Q13" s="21"/>
    </row>
    <row r="14" spans="1:17" s="24" customFormat="1" ht="18">
      <c r="A14" s="23"/>
      <c r="B14" s="37"/>
      <c r="C14" s="32"/>
      <c r="D14" s="32"/>
      <c r="E14" s="32"/>
      <c r="F14" s="32"/>
      <c r="G14" s="32"/>
      <c r="H14" s="32"/>
      <c r="I14" s="32"/>
      <c r="J14" s="32"/>
      <c r="K14" s="34"/>
      <c r="L14" s="53"/>
      <c r="M14" s="41"/>
      <c r="N14" s="23"/>
      <c r="O14" s="23"/>
      <c r="P14" s="21"/>
      <c r="Q14" s="21"/>
    </row>
    <row r="15" spans="1:17" s="24" customFormat="1" ht="18">
      <c r="A15" s="23"/>
      <c r="B15" s="37"/>
      <c r="C15" s="32"/>
      <c r="D15" s="32"/>
      <c r="E15" s="32"/>
      <c r="F15" s="32"/>
      <c r="G15" s="32"/>
      <c r="H15" s="32"/>
      <c r="I15" s="32"/>
      <c r="J15" s="32"/>
      <c r="K15" s="34"/>
      <c r="L15" s="53"/>
      <c r="M15" s="41"/>
      <c r="N15" s="23"/>
      <c r="O15" s="23"/>
      <c r="P15" s="21"/>
      <c r="Q15" s="21"/>
    </row>
    <row r="16" spans="1:17" s="24" customFormat="1" ht="18">
      <c r="A16" s="23">
        <f>SUM(A3:A14)</f>
        <v>0</v>
      </c>
      <c r="C16" s="23" t="s">
        <v>4</v>
      </c>
      <c r="D16" s="23"/>
      <c r="E16" s="23"/>
      <c r="F16" s="23"/>
      <c r="G16" s="23"/>
      <c r="H16" s="23"/>
      <c r="I16" s="23">
        <f>SUM(I3:I15)</f>
        <v>0</v>
      </c>
      <c r="J16" s="23">
        <f>SUM(J3:J15)</f>
        <v>0</v>
      </c>
      <c r="K16" s="27" t="e">
        <f>I16/J16</f>
        <v>#DIV/0!</v>
      </c>
      <c r="L16" s="1"/>
      <c r="M16" s="2"/>
      <c r="N16" s="65">
        <f>SUM(N5:N14)</f>
        <v>0</v>
      </c>
      <c r="O16" s="23"/>
      <c r="P16" s="21"/>
      <c r="Q16" s="21"/>
    </row>
    <row r="17" spans="1:17" s="24" customFormat="1" ht="18">
      <c r="A17" s="23"/>
      <c r="C17" s="21"/>
      <c r="D17" s="21"/>
      <c r="E17" s="21"/>
      <c r="F17" s="21"/>
      <c r="G17" s="21"/>
      <c r="H17" s="21"/>
      <c r="I17" s="21"/>
      <c r="J17" s="21"/>
      <c r="K17" s="21"/>
      <c r="L17" s="1"/>
      <c r="M17" s="2"/>
      <c r="N17" s="23"/>
      <c r="O17" s="23"/>
      <c r="P17" s="21"/>
      <c r="Q17" s="21"/>
    </row>
    <row r="18" spans="1:17" s="24" customFormat="1" ht="18">
      <c r="A18" s="23"/>
      <c r="C18" s="23"/>
      <c r="D18" s="21"/>
      <c r="E18" s="21"/>
      <c r="F18" s="21"/>
      <c r="G18" s="21"/>
      <c r="H18" s="21"/>
      <c r="I18" s="23"/>
      <c r="J18" s="23"/>
      <c r="K18" s="27"/>
      <c r="L18" s="1"/>
      <c r="M18" s="2"/>
      <c r="N18" s="23"/>
      <c r="O18" s="23"/>
      <c r="P18" s="21"/>
      <c r="Q18" s="21"/>
    </row>
    <row r="19" spans="1:17" s="24" customFormat="1" ht="18">
      <c r="A19" s="23"/>
      <c r="C19" s="21"/>
      <c r="D19" s="21"/>
      <c r="E19" s="21"/>
      <c r="F19" s="21"/>
      <c r="G19" s="21"/>
      <c r="H19" s="21"/>
      <c r="I19" s="21"/>
      <c r="J19" s="21"/>
      <c r="K19" s="21"/>
      <c r="L19" s="1"/>
      <c r="M19" s="2"/>
      <c r="N19" s="23"/>
      <c r="O19" s="23"/>
      <c r="P19" s="21"/>
      <c r="Q19" s="21"/>
    </row>
    <row r="20" spans="1:17" s="24" customFormat="1" ht="18">
      <c r="A20" s="23"/>
      <c r="C20" s="21"/>
      <c r="D20" s="21"/>
      <c r="E20" s="21"/>
      <c r="F20" s="21"/>
      <c r="G20" s="21"/>
      <c r="H20" s="21"/>
      <c r="I20" s="23"/>
      <c r="J20" s="23"/>
      <c r="K20" s="27"/>
      <c r="L20" s="1"/>
      <c r="M20" s="2"/>
      <c r="N20" s="23"/>
      <c r="O20" s="23"/>
      <c r="P20" s="21"/>
      <c r="Q20" s="21"/>
    </row>
    <row r="21" spans="1:17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1"/>
      <c r="M21" s="2"/>
      <c r="N21" s="23"/>
      <c r="O21" s="23"/>
      <c r="P21" s="21"/>
      <c r="Q21" s="21"/>
    </row>
    <row r="22" spans="1:17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1"/>
      <c r="M22" s="2"/>
      <c r="N22" s="23"/>
      <c r="O22" s="23"/>
      <c r="P22" s="21"/>
      <c r="Q22" s="21"/>
    </row>
    <row r="23" spans="1:17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1"/>
      <c r="M23" s="2"/>
      <c r="N23" s="23"/>
      <c r="O23" s="23"/>
      <c r="P23" s="21"/>
      <c r="Q23" s="21"/>
    </row>
    <row r="24" spans="1:17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1"/>
      <c r="M24" s="2"/>
      <c r="N24" s="23"/>
      <c r="O24" s="23"/>
      <c r="P24" s="21"/>
      <c r="Q24" s="21"/>
    </row>
    <row r="25" spans="1:17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1"/>
      <c r="M25" s="2"/>
      <c r="N25" s="23"/>
      <c r="O25" s="23"/>
      <c r="P25" s="21"/>
      <c r="Q25" s="21"/>
    </row>
    <row r="26" spans="1:17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1"/>
      <c r="M26" s="2"/>
      <c r="N26" s="23"/>
      <c r="O26" s="23"/>
      <c r="P26" s="21"/>
      <c r="Q26" s="21"/>
    </row>
    <row r="27" spans="1:17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1"/>
      <c r="M27" s="2"/>
      <c r="N27" s="23"/>
      <c r="O27" s="23"/>
      <c r="P27" s="21"/>
      <c r="Q27" s="21"/>
    </row>
    <row r="28" spans="1:17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1"/>
      <c r="M28" s="2"/>
      <c r="N28" s="23"/>
      <c r="O28" s="23"/>
      <c r="P28" s="21"/>
      <c r="Q28" s="21"/>
    </row>
    <row r="29" spans="1:17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1"/>
      <c r="M29" s="2"/>
      <c r="N29" s="23"/>
      <c r="O29" s="23"/>
      <c r="P29" s="21"/>
      <c r="Q29" s="21"/>
    </row>
    <row r="30" spans="1:17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1"/>
      <c r="M30" s="2"/>
      <c r="N30" s="23"/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1"/>
      <c r="M31" s="2"/>
      <c r="N31" s="23"/>
      <c r="O31" s="23"/>
      <c r="P31" s="21"/>
      <c r="Q31" s="21"/>
    </row>
    <row r="32" spans="1:17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1"/>
      <c r="M32" s="2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1"/>
      <c r="M33" s="2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1"/>
      <c r="M34" s="2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1"/>
      <c r="M35" s="2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1"/>
      <c r="M36" s="2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1"/>
      <c r="M37" s="2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1"/>
      <c r="M38" s="2"/>
      <c r="N38" s="23"/>
      <c r="O38" s="23"/>
      <c r="P38" s="21"/>
      <c r="Q38" s="21"/>
    </row>
    <row r="39" spans="1:17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1"/>
      <c r="M39" s="2"/>
      <c r="N39" s="23"/>
      <c r="O39" s="23"/>
      <c r="P39" s="21"/>
      <c r="Q39" s="21"/>
    </row>
    <row r="40" spans="1:17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1"/>
      <c r="M40" s="2"/>
      <c r="N40" s="23"/>
      <c r="O40" s="23"/>
      <c r="P40" s="21"/>
      <c r="Q40" s="21"/>
    </row>
    <row r="41" spans="1:17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1"/>
      <c r="M41" s="2"/>
      <c r="N41" s="23"/>
      <c r="O41" s="23"/>
      <c r="P41" s="21"/>
      <c r="Q41" s="21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1"/>
      <c r="M42" s="2"/>
      <c r="N42" s="23"/>
      <c r="O42" s="23"/>
      <c r="P42" s="21"/>
      <c r="Q42" s="21"/>
    </row>
    <row r="43" spans="1:17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1"/>
      <c r="M43" s="2"/>
      <c r="N43" s="23"/>
      <c r="O43" s="23"/>
      <c r="P43" s="21"/>
      <c r="Q43" s="21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1"/>
      <c r="M44" s="2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1"/>
      <c r="M45" s="2"/>
      <c r="N45" s="23"/>
      <c r="O45" s="23"/>
      <c r="P45" s="21"/>
      <c r="Q45" s="21"/>
    </row>
    <row r="46" spans="1:17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1"/>
      <c r="M46" s="2"/>
      <c r="N46" s="23"/>
      <c r="O46" s="23"/>
      <c r="P46" s="21"/>
      <c r="Q46" s="21"/>
    </row>
    <row r="47" spans="1:17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1"/>
      <c r="M47" s="2"/>
      <c r="N47" s="23"/>
      <c r="O47" s="23"/>
      <c r="P47" s="21"/>
      <c r="Q47" s="21"/>
    </row>
    <row r="48" spans="1:17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1"/>
      <c r="M48" s="2"/>
      <c r="N48" s="23"/>
      <c r="O48" s="23"/>
      <c r="P48" s="21"/>
      <c r="Q48" s="21"/>
    </row>
    <row r="49" spans="1:17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1"/>
      <c r="M49" s="2"/>
      <c r="N49" s="23"/>
      <c r="O49" s="23"/>
      <c r="P49" s="21"/>
      <c r="Q49" s="21"/>
    </row>
    <row r="50" spans="1:17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1"/>
      <c r="M50" s="2"/>
      <c r="N50" s="23"/>
      <c r="O50" s="23"/>
      <c r="P50" s="21"/>
      <c r="Q50" s="21"/>
    </row>
    <row r="51" spans="1:17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1"/>
      <c r="M51" s="2"/>
      <c r="N51" s="23"/>
      <c r="O51" s="23"/>
      <c r="P51" s="21"/>
      <c r="Q51" s="21"/>
    </row>
    <row r="52" spans="1:17" s="26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1"/>
      <c r="M52" s="2"/>
      <c r="N52" s="23"/>
      <c r="O52" s="23"/>
      <c r="P52" s="23"/>
      <c r="Q52" s="23"/>
    </row>
    <row r="53" spans="1:17" s="26" customFormat="1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1"/>
      <c r="M53" s="2"/>
      <c r="N53" s="23"/>
      <c r="O53" s="23"/>
      <c r="P53" s="23"/>
      <c r="Q53" s="23"/>
    </row>
    <row r="54" spans="1:17" s="26" customFormat="1" ht="18">
      <c r="A54" s="23"/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1"/>
      <c r="M54" s="2"/>
      <c r="N54" s="23"/>
      <c r="O54" s="23"/>
      <c r="P54" s="23"/>
      <c r="Q54" s="23"/>
    </row>
    <row r="55" spans="1:17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1"/>
      <c r="M55" s="2"/>
      <c r="N55" s="23"/>
      <c r="O55" s="23"/>
      <c r="P55" s="21"/>
      <c r="Q55" s="21"/>
    </row>
    <row r="56" spans="1:17" s="26" customFormat="1" ht="18">
      <c r="A56" s="23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1"/>
      <c r="M56" s="2"/>
      <c r="N56" s="23"/>
      <c r="O56" s="23"/>
      <c r="P56" s="23"/>
      <c r="Q56" s="23"/>
    </row>
    <row r="57" spans="1:17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1"/>
      <c r="M57" s="2"/>
      <c r="N57" s="23"/>
      <c r="O57" s="23"/>
      <c r="P57" s="21"/>
      <c r="Q57" s="21"/>
    </row>
    <row r="58" spans="1:17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1"/>
      <c r="M58" s="2"/>
      <c r="N58" s="23"/>
      <c r="O58" s="23"/>
      <c r="P58" s="21"/>
      <c r="Q58" s="21"/>
    </row>
    <row r="59" spans="1:17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1"/>
      <c r="M59" s="2"/>
      <c r="N59" s="23"/>
      <c r="O59" s="23"/>
      <c r="P59" s="21"/>
      <c r="Q59" s="21"/>
    </row>
    <row r="60" spans="1:17" s="24" customFormat="1" ht="18">
      <c r="A60" s="23"/>
      <c r="C60" s="21"/>
      <c r="D60" s="21"/>
      <c r="E60" s="21"/>
      <c r="F60" s="21"/>
      <c r="G60" s="21"/>
      <c r="H60" s="21"/>
      <c r="I60" s="21"/>
      <c r="J60" s="21"/>
      <c r="K60" s="21"/>
      <c r="L60" s="1"/>
      <c r="M60" s="2"/>
      <c r="N60" s="23"/>
      <c r="O60" s="23"/>
      <c r="P60" s="21"/>
      <c r="Q60" s="21"/>
    </row>
    <row r="61" spans="1:17" s="24" customFormat="1" ht="18">
      <c r="A61" s="23"/>
      <c r="C61" s="21"/>
      <c r="D61" s="21"/>
      <c r="E61" s="21"/>
      <c r="F61" s="21"/>
      <c r="G61" s="21"/>
      <c r="H61" s="21"/>
      <c r="I61" s="21"/>
      <c r="J61" s="21"/>
      <c r="K61" s="21"/>
      <c r="L61" s="1"/>
      <c r="M61" s="2"/>
      <c r="N61" s="23"/>
      <c r="O61" s="23"/>
      <c r="P61" s="21"/>
      <c r="Q61" s="21"/>
    </row>
    <row r="62" spans="1:17" s="24" customFormat="1" ht="18">
      <c r="A62" s="23"/>
      <c r="C62" s="21"/>
      <c r="D62" s="21"/>
      <c r="E62" s="21"/>
      <c r="F62" s="21"/>
      <c r="G62" s="21"/>
      <c r="H62" s="21"/>
      <c r="I62" s="21"/>
      <c r="J62" s="21"/>
      <c r="K62" s="21"/>
      <c r="L62" s="1"/>
      <c r="M62" s="2"/>
      <c r="N62" s="23"/>
      <c r="O62" s="23"/>
      <c r="P62" s="21"/>
      <c r="Q62" s="21"/>
    </row>
    <row r="63" spans="1:17" s="24" customFormat="1" ht="18">
      <c r="A63" s="23"/>
      <c r="C63" s="21"/>
      <c r="D63" s="21"/>
      <c r="E63" s="21"/>
      <c r="F63" s="21"/>
      <c r="G63" s="21"/>
      <c r="H63" s="21"/>
      <c r="I63" s="21"/>
      <c r="J63" s="21"/>
      <c r="K63" s="21"/>
      <c r="L63" s="1"/>
      <c r="M63" s="2"/>
      <c r="N63" s="23"/>
      <c r="O63" s="23"/>
      <c r="P63" s="21"/>
      <c r="Q63" s="21"/>
    </row>
    <row r="64" spans="2:13" ht="18"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1"/>
      <c r="M64" s="2"/>
    </row>
    <row r="65" spans="2:13" ht="18"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1"/>
      <c r="M65" s="2"/>
    </row>
    <row r="66" spans="2:13" ht="18"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1"/>
      <c r="M66" s="2"/>
    </row>
  </sheetData>
  <sheetProtection/>
  <mergeCells count="2">
    <mergeCell ref="A1:A3"/>
    <mergeCell ref="N1:N3"/>
  </mergeCells>
  <conditionalFormatting sqref="E10:H13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conditionalFormatting sqref="E10:H13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pane ySplit="3" topLeftCell="A28" activePane="bottomLeft" state="frozen"/>
      <selection pane="topLeft" activeCell="A1" sqref="A1"/>
      <selection pane="bottomLeft" activeCell="A33" sqref="A33:N34"/>
    </sheetView>
  </sheetViews>
  <sheetFormatPr defaultColWidth="4.7109375" defaultRowHeight="12.75"/>
  <cols>
    <col min="1" max="1" width="4.8515625" style="8" bestFit="1" customWidth="1"/>
    <col min="2" max="2" width="22.8515625" style="29" bestFit="1" customWidth="1"/>
    <col min="3" max="3" width="13.140625" style="30" bestFit="1" customWidth="1"/>
    <col min="4" max="4" width="6.7109375" style="30" bestFit="1" customWidth="1"/>
    <col min="5" max="5" width="5.28125" style="30" bestFit="1" customWidth="1"/>
    <col min="6" max="7" width="6.421875" style="30" bestFit="1" customWidth="1"/>
    <col min="8" max="9" width="5.28125" style="30" customWidth="1"/>
    <col min="10" max="10" width="8.00390625" style="30" bestFit="1" customWidth="1"/>
    <col min="11" max="11" width="7.8515625" style="30" bestFit="1" customWidth="1"/>
    <col min="12" max="12" width="11.421875" style="30" bestFit="1" customWidth="1"/>
    <col min="13" max="13" width="8.57421875" style="31" bestFit="1" customWidth="1"/>
    <col min="14" max="14" width="8.57421875" style="31" customWidth="1"/>
    <col min="15" max="15" width="4.8515625" style="8" bestFit="1" customWidth="1"/>
    <col min="16" max="16" width="4.7109375" style="0" customWidth="1"/>
    <col min="17" max="18" width="4.7109375" style="30" customWidth="1"/>
    <col min="19" max="16384" width="4.7109375" style="29" customWidth="1"/>
  </cols>
  <sheetData>
    <row r="1" spans="1:18" s="9" customFormat="1" ht="54.75" customHeight="1">
      <c r="A1" s="170" t="s">
        <v>4</v>
      </c>
      <c r="M1" s="28"/>
      <c r="N1" s="28"/>
      <c r="O1" s="171" t="s">
        <v>26</v>
      </c>
      <c r="Q1" s="8"/>
      <c r="R1" s="8"/>
    </row>
    <row r="2" spans="1:18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8"/>
      <c r="N2" s="38"/>
      <c r="O2" s="171"/>
      <c r="Q2" s="32"/>
      <c r="R2" s="32"/>
    </row>
    <row r="3" spans="1:18" s="37" customFormat="1" ht="15.75">
      <c r="A3" s="170"/>
      <c r="B3" s="36"/>
      <c r="C3" s="33"/>
      <c r="D3" s="32"/>
      <c r="E3" s="32"/>
      <c r="F3" s="32"/>
      <c r="G3" s="32"/>
      <c r="H3" s="32"/>
      <c r="I3" s="32"/>
      <c r="J3" s="32"/>
      <c r="K3" s="29"/>
      <c r="L3" s="34"/>
      <c r="M3" s="38"/>
      <c r="N3" s="38"/>
      <c r="O3" s="171"/>
      <c r="Q3" s="32"/>
      <c r="R3" s="32"/>
    </row>
    <row r="4" spans="1:18" s="39" customFormat="1" ht="15.75">
      <c r="A4" s="36">
        <v>1</v>
      </c>
      <c r="B4" s="39" t="s">
        <v>44</v>
      </c>
      <c r="C4" s="112">
        <v>42645</v>
      </c>
      <c r="D4" s="35">
        <v>4</v>
      </c>
      <c r="E4" s="32">
        <v>188</v>
      </c>
      <c r="F4" s="32">
        <v>155</v>
      </c>
      <c r="G4" s="32">
        <v>155</v>
      </c>
      <c r="H4" s="32">
        <v>212</v>
      </c>
      <c r="I4" s="32"/>
      <c r="J4" s="32">
        <f>+H4+E4+F4+G4</f>
        <v>710</v>
      </c>
      <c r="K4" s="32">
        <v>4</v>
      </c>
      <c r="L4" s="34">
        <f>+J4/K4</f>
        <v>177.5</v>
      </c>
      <c r="M4"/>
      <c r="N4"/>
      <c r="O4"/>
      <c r="Q4" s="36"/>
      <c r="R4" s="36"/>
    </row>
    <row r="5" spans="1:18" s="39" customFormat="1" ht="15.75">
      <c r="A5"/>
      <c r="B5" t="s">
        <v>47</v>
      </c>
      <c r="C5"/>
      <c r="D5" s="35">
        <v>11</v>
      </c>
      <c r="E5" s="32">
        <v>194</v>
      </c>
      <c r="F5" s="32">
        <v>221</v>
      </c>
      <c r="G5" s="32">
        <v>162</v>
      </c>
      <c r="H5" s="32">
        <v>193</v>
      </c>
      <c r="I5" s="32"/>
      <c r="J5" s="32">
        <f>+H5+E5+F5+G5</f>
        <v>770</v>
      </c>
      <c r="K5" s="32">
        <v>4</v>
      </c>
      <c r="L5" s="34">
        <f>+J5/K5</f>
        <v>192.5</v>
      </c>
      <c r="M5" s="142">
        <f>+J5+J4</f>
        <v>1480</v>
      </c>
      <c r="N5" s="143">
        <f>+M5/8</f>
        <v>185</v>
      </c>
      <c r="O5" s="36">
        <v>1</v>
      </c>
      <c r="Q5" s="36"/>
      <c r="R5" s="36"/>
    </row>
    <row r="6" ht="12.75"/>
    <row r="7" spans="1:12" ht="15.75">
      <c r="A7" s="36">
        <v>1</v>
      </c>
      <c r="B7" s="39" t="s">
        <v>18</v>
      </c>
      <c r="C7" s="112">
        <v>42652</v>
      </c>
      <c r="D7" s="32"/>
      <c r="E7" s="32">
        <v>178</v>
      </c>
      <c r="F7" s="32">
        <v>208</v>
      </c>
      <c r="G7" s="32">
        <v>171</v>
      </c>
      <c r="J7" s="32">
        <f>+H7+E7+F7+G7</f>
        <v>557</v>
      </c>
      <c r="K7" s="32">
        <v>3</v>
      </c>
      <c r="L7" s="34">
        <f>+J7/K7</f>
        <v>185.66666666666666</v>
      </c>
    </row>
    <row r="8" spans="2:15" ht="15.75">
      <c r="B8" s="37" t="s">
        <v>55</v>
      </c>
      <c r="D8" s="32"/>
      <c r="E8" s="32">
        <v>148</v>
      </c>
      <c r="F8" s="32">
        <v>181</v>
      </c>
      <c r="G8" s="32">
        <v>158</v>
      </c>
      <c r="J8" s="32">
        <f>+H8+E8+F8+G8</f>
        <v>487</v>
      </c>
      <c r="K8" s="32">
        <v>3</v>
      </c>
      <c r="L8" s="34">
        <f>+J8/K8</f>
        <v>162.33333333333334</v>
      </c>
      <c r="M8" s="142">
        <f>+J8+J7</f>
        <v>1044</v>
      </c>
      <c r="N8" s="143">
        <f>+M8/6</f>
        <v>174</v>
      </c>
      <c r="O8" s="36">
        <v>1</v>
      </c>
    </row>
    <row r="9" ht="12.75"/>
    <row r="10" spans="1:12" ht="15.75">
      <c r="A10" s="36">
        <v>1</v>
      </c>
      <c r="B10" s="39" t="s">
        <v>18</v>
      </c>
      <c r="C10" s="112">
        <v>42652</v>
      </c>
      <c r="D10" s="32">
        <v>6</v>
      </c>
      <c r="E10" s="32">
        <v>164</v>
      </c>
      <c r="F10" s="32">
        <v>157</v>
      </c>
      <c r="G10" s="32">
        <v>177</v>
      </c>
      <c r="H10" s="32">
        <v>204</v>
      </c>
      <c r="J10" s="32">
        <f>+H10+E10+F10+G10</f>
        <v>702</v>
      </c>
      <c r="K10" s="32">
        <v>4</v>
      </c>
      <c r="L10" s="34">
        <f>+J10/K10</f>
        <v>175.5</v>
      </c>
    </row>
    <row r="11" spans="2:15" ht="15.75">
      <c r="B11" s="37" t="s">
        <v>83</v>
      </c>
      <c r="D11" s="32">
        <v>19</v>
      </c>
      <c r="E11" s="32">
        <v>183</v>
      </c>
      <c r="F11" s="32">
        <v>203</v>
      </c>
      <c r="G11" s="32">
        <v>161</v>
      </c>
      <c r="H11" s="32">
        <v>196</v>
      </c>
      <c r="J11" s="32">
        <f>+H11+E11+F11+G11</f>
        <v>743</v>
      </c>
      <c r="K11" s="32">
        <v>4</v>
      </c>
      <c r="L11" s="34">
        <f>+J11/K11</f>
        <v>185.75</v>
      </c>
      <c r="M11" s="142">
        <f>+J11+J10</f>
        <v>1445</v>
      </c>
      <c r="N11" s="143">
        <f>+M11/8</f>
        <v>180.625</v>
      </c>
      <c r="O11" s="36">
        <v>1</v>
      </c>
    </row>
    <row r="12" ht="12.75"/>
    <row r="13" spans="1:12" ht="15.75">
      <c r="A13" s="36">
        <v>1</v>
      </c>
      <c r="B13" s="39" t="s">
        <v>90</v>
      </c>
      <c r="C13" s="112">
        <v>42722</v>
      </c>
      <c r="D13" s="32"/>
      <c r="E13" s="32">
        <v>212</v>
      </c>
      <c r="F13" s="32">
        <v>174</v>
      </c>
      <c r="G13" s="32">
        <v>191</v>
      </c>
      <c r="H13" s="32">
        <v>236</v>
      </c>
      <c r="J13" s="67">
        <f aca="true" t="shared" si="0" ref="J13:J18">+H13+E13+F13+G13</f>
        <v>813</v>
      </c>
      <c r="K13" s="32">
        <v>4</v>
      </c>
      <c r="L13" s="67">
        <f aca="true" t="shared" si="1" ref="L13:L18">+J13/K13</f>
        <v>203.25</v>
      </c>
    </row>
    <row r="14" spans="2:14" ht="15">
      <c r="B14" s="37" t="s">
        <v>91</v>
      </c>
      <c r="D14" s="32">
        <v>16</v>
      </c>
      <c r="E14" s="32">
        <v>162</v>
      </c>
      <c r="F14" s="32">
        <v>222</v>
      </c>
      <c r="G14" s="32">
        <v>188</v>
      </c>
      <c r="H14" s="32">
        <v>221</v>
      </c>
      <c r="J14" s="32">
        <f t="shared" si="0"/>
        <v>793</v>
      </c>
      <c r="K14" s="32">
        <v>4</v>
      </c>
      <c r="L14" s="34">
        <f t="shared" si="1"/>
        <v>198.25</v>
      </c>
      <c r="M14" s="53">
        <f>+J14+J13</f>
        <v>1606</v>
      </c>
      <c r="N14" s="41">
        <f>+M14/8</f>
        <v>200.75</v>
      </c>
    </row>
    <row r="15" spans="4:12" ht="15">
      <c r="D15" s="32"/>
      <c r="E15" s="32">
        <v>183</v>
      </c>
      <c r="F15" s="32">
        <v>193</v>
      </c>
      <c r="G15" s="32">
        <v>175</v>
      </c>
      <c r="H15" s="32"/>
      <c r="J15" s="32">
        <f t="shared" si="0"/>
        <v>551</v>
      </c>
      <c r="K15" s="32">
        <v>3</v>
      </c>
      <c r="L15" s="34">
        <f t="shared" si="1"/>
        <v>183.66666666666666</v>
      </c>
    </row>
    <row r="16" spans="4:14" ht="15.75">
      <c r="D16" s="32">
        <v>9</v>
      </c>
      <c r="E16" s="32">
        <v>215</v>
      </c>
      <c r="F16" s="32">
        <v>214</v>
      </c>
      <c r="G16" s="32">
        <v>195</v>
      </c>
      <c r="H16" s="32"/>
      <c r="J16" s="67">
        <f t="shared" si="0"/>
        <v>624</v>
      </c>
      <c r="K16" s="32">
        <v>3</v>
      </c>
      <c r="L16" s="68">
        <f t="shared" si="1"/>
        <v>208</v>
      </c>
      <c r="M16" s="53">
        <f>+J16+J15</f>
        <v>1175</v>
      </c>
      <c r="N16" s="41">
        <f>+M16/6</f>
        <v>195.83333333333334</v>
      </c>
    </row>
    <row r="17" spans="4:12" ht="15">
      <c r="D17" s="32"/>
      <c r="E17" s="32">
        <v>206</v>
      </c>
      <c r="F17" s="32">
        <v>176</v>
      </c>
      <c r="G17" s="32"/>
      <c r="H17" s="32"/>
      <c r="J17" s="32">
        <f t="shared" si="0"/>
        <v>382</v>
      </c>
      <c r="K17" s="32">
        <v>2</v>
      </c>
      <c r="L17" s="34">
        <f t="shared" si="1"/>
        <v>191</v>
      </c>
    </row>
    <row r="18" spans="4:14" ht="15">
      <c r="D18" s="32">
        <v>17</v>
      </c>
      <c r="E18" s="32">
        <v>190</v>
      </c>
      <c r="F18" s="32">
        <v>182</v>
      </c>
      <c r="G18" s="32"/>
      <c r="H18" s="32"/>
      <c r="J18" s="32">
        <f t="shared" si="0"/>
        <v>372</v>
      </c>
      <c r="K18" s="32">
        <v>2</v>
      </c>
      <c r="L18" s="34">
        <f t="shared" si="1"/>
        <v>186</v>
      </c>
      <c r="M18" s="53">
        <f>+J18+J17</f>
        <v>754</v>
      </c>
      <c r="N18" s="41">
        <f>+M18/4</f>
        <v>188.5</v>
      </c>
    </row>
    <row r="19" spans="13:15" ht="15.75">
      <c r="M19" s="142">
        <f>+M14+M16+M18</f>
        <v>3535</v>
      </c>
      <c r="N19" s="143">
        <f>+M19/18</f>
        <v>196.38888888888889</v>
      </c>
      <c r="O19" s="36">
        <v>1</v>
      </c>
    </row>
    <row r="20" ht="12.75"/>
    <row r="21" spans="1:12" ht="15.75">
      <c r="A21" s="36">
        <v>1</v>
      </c>
      <c r="B21" s="39" t="s">
        <v>92</v>
      </c>
      <c r="C21" s="112">
        <v>42742</v>
      </c>
      <c r="E21" s="32">
        <v>162</v>
      </c>
      <c r="F21" s="32">
        <v>131</v>
      </c>
      <c r="G21" s="32"/>
      <c r="H21" s="32"/>
      <c r="J21" s="32">
        <f>+H21+E21+F21+G21</f>
        <v>293</v>
      </c>
      <c r="K21" s="32">
        <v>2</v>
      </c>
      <c r="L21" s="34">
        <f>+J21/K21</f>
        <v>146.5</v>
      </c>
    </row>
    <row r="22" spans="2:15" ht="15.75">
      <c r="B22" s="37" t="s">
        <v>93</v>
      </c>
      <c r="E22" s="32">
        <v>212</v>
      </c>
      <c r="F22" s="32">
        <v>200</v>
      </c>
      <c r="G22" s="32">
        <v>168</v>
      </c>
      <c r="H22" s="32">
        <v>187</v>
      </c>
      <c r="J22" s="32">
        <f>+H22+E22+F22+G22</f>
        <v>767</v>
      </c>
      <c r="K22" s="32">
        <v>4</v>
      </c>
      <c r="L22" s="34">
        <f>+J22/K22</f>
        <v>191.75</v>
      </c>
      <c r="M22" s="142">
        <f>+J22+J21</f>
        <v>1060</v>
      </c>
      <c r="N22" s="143">
        <f>+M22/6</f>
        <v>176.66666666666666</v>
      </c>
      <c r="O22" s="36">
        <v>1</v>
      </c>
    </row>
    <row r="23" spans="1:3" ht="15.75">
      <c r="A23" s="36"/>
      <c r="B23" s="39" t="s">
        <v>94</v>
      </c>
      <c r="C23" s="112"/>
    </row>
    <row r="24" ht="12.75"/>
    <row r="25" spans="1:12" ht="15.75">
      <c r="A25" s="36">
        <v>1</v>
      </c>
      <c r="B25" s="39" t="s">
        <v>18</v>
      </c>
      <c r="C25" s="112">
        <v>42743</v>
      </c>
      <c r="D25" s="32">
        <v>20</v>
      </c>
      <c r="E25" s="32">
        <v>186</v>
      </c>
      <c r="F25" s="32">
        <v>169</v>
      </c>
      <c r="G25" s="32">
        <v>234</v>
      </c>
      <c r="H25" s="32"/>
      <c r="J25" s="32">
        <f>+H25+E25+F25+G25</f>
        <v>589</v>
      </c>
      <c r="K25" s="32">
        <v>3</v>
      </c>
      <c r="L25" s="34">
        <f>+J25/K25</f>
        <v>196.33333333333334</v>
      </c>
    </row>
    <row r="26" spans="2:15" ht="15.75">
      <c r="B26" s="37" t="s">
        <v>95</v>
      </c>
      <c r="D26" s="32">
        <v>17</v>
      </c>
      <c r="E26" s="32">
        <v>161</v>
      </c>
      <c r="F26" s="32">
        <v>223</v>
      </c>
      <c r="G26" s="32">
        <v>170</v>
      </c>
      <c r="H26" s="32"/>
      <c r="J26" s="32">
        <f>+H26+E26+F26+G26</f>
        <v>554</v>
      </c>
      <c r="K26" s="32">
        <v>3</v>
      </c>
      <c r="L26" s="34">
        <f>+J26/K26</f>
        <v>184.66666666666666</v>
      </c>
      <c r="M26" s="142">
        <f>+J26+J25</f>
        <v>1143</v>
      </c>
      <c r="N26" s="143">
        <f>+M26/6</f>
        <v>190.5</v>
      </c>
      <c r="O26" s="36"/>
    </row>
    <row r="27" spans="1:3" ht="15.75">
      <c r="A27" s="36"/>
      <c r="B27" s="39" t="s">
        <v>96</v>
      </c>
      <c r="C27" s="112"/>
    </row>
    <row r="28" ht="12.75"/>
    <row r="29" ht="12.75"/>
    <row r="30" spans="1:12" ht="15.75">
      <c r="A30" s="36">
        <v>1</v>
      </c>
      <c r="B30" s="39" t="s">
        <v>18</v>
      </c>
      <c r="C30" s="112">
        <v>42757</v>
      </c>
      <c r="D30" s="32">
        <v>16</v>
      </c>
      <c r="E30" s="32">
        <v>136</v>
      </c>
      <c r="F30" s="32">
        <v>199</v>
      </c>
      <c r="G30" s="32">
        <v>158</v>
      </c>
      <c r="H30" s="32">
        <v>192</v>
      </c>
      <c r="J30" s="32">
        <f>+H30+E30+F30+G30</f>
        <v>685</v>
      </c>
      <c r="K30" s="32">
        <v>4</v>
      </c>
      <c r="L30" s="34">
        <f>+J30/K30</f>
        <v>171.25</v>
      </c>
    </row>
    <row r="31" spans="2:14" ht="15">
      <c r="B31" s="37" t="s">
        <v>102</v>
      </c>
      <c r="D31" s="32">
        <v>7</v>
      </c>
      <c r="E31" s="32">
        <v>193</v>
      </c>
      <c r="F31" s="32">
        <v>185</v>
      </c>
      <c r="G31" s="32">
        <v>176</v>
      </c>
      <c r="H31" s="32">
        <v>189</v>
      </c>
      <c r="J31" s="32">
        <f>+H31+E31+F31+G31</f>
        <v>743</v>
      </c>
      <c r="K31" s="32">
        <v>4</v>
      </c>
      <c r="L31" s="34">
        <f>+J31/K31</f>
        <v>185.75</v>
      </c>
      <c r="M31" s="142">
        <f>+J31+J30</f>
        <v>1428</v>
      </c>
      <c r="N31" s="143">
        <f>+M31/8</f>
        <v>178.5</v>
      </c>
    </row>
    <row r="32" ht="12.75"/>
    <row r="33" spans="1:12" ht="15.75">
      <c r="A33" s="36">
        <v>1</v>
      </c>
      <c r="B33" s="39" t="s">
        <v>129</v>
      </c>
      <c r="C33" s="112">
        <v>42799</v>
      </c>
      <c r="D33" s="32"/>
      <c r="E33" s="32">
        <v>206</v>
      </c>
      <c r="F33" s="32">
        <v>167</v>
      </c>
      <c r="G33" s="32">
        <v>201</v>
      </c>
      <c r="H33" s="32">
        <v>190</v>
      </c>
      <c r="J33" s="32">
        <f>+H33+E33+F33+G33</f>
        <v>764</v>
      </c>
      <c r="K33" s="32">
        <v>4</v>
      </c>
      <c r="L33" s="34">
        <f>+J33/K33</f>
        <v>191</v>
      </c>
    </row>
    <row r="34" spans="2:14" ht="15">
      <c r="B34" s="37" t="s">
        <v>130</v>
      </c>
      <c r="D34" s="32"/>
      <c r="E34" s="32">
        <v>197</v>
      </c>
      <c r="F34" s="32">
        <v>195</v>
      </c>
      <c r="G34" s="32">
        <v>191</v>
      </c>
      <c r="H34" s="32"/>
      <c r="J34" s="32">
        <f>+H34+E34+F34+G34</f>
        <v>583</v>
      </c>
      <c r="K34" s="32">
        <v>3</v>
      </c>
      <c r="L34" s="34">
        <f>+J34/K34</f>
        <v>194.33333333333334</v>
      </c>
      <c r="M34" s="142">
        <f>+J34+J33</f>
        <v>1347</v>
      </c>
      <c r="N34" s="143">
        <f>+M34/7</f>
        <v>192.42857142857142</v>
      </c>
    </row>
    <row r="35" ht="12.75"/>
    <row r="36" ht="12.75"/>
    <row r="37" ht="12.75"/>
    <row r="38" ht="12.75"/>
    <row r="39" ht="12.75"/>
    <row r="40" spans="1:15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5">
      <c r="A41" s="16"/>
      <c r="B41" s="99"/>
      <c r="C41" s="100"/>
      <c r="D41" s="101"/>
      <c r="E41" s="101"/>
      <c r="F41" s="101"/>
      <c r="G41" s="101"/>
      <c r="H41" s="101"/>
      <c r="I41" s="101"/>
      <c r="J41" s="101"/>
      <c r="K41" s="101"/>
      <c r="L41" s="104"/>
      <c r="M41" s="25"/>
      <c r="N41" s="25"/>
      <c r="O41" s="16"/>
    </row>
    <row r="42" spans="1:15" ht="15.75">
      <c r="A42" s="36">
        <f>SUM(A4:A41)</f>
        <v>8</v>
      </c>
      <c r="B42" s="37"/>
      <c r="C42" s="36" t="s">
        <v>4</v>
      </c>
      <c r="D42" s="36"/>
      <c r="E42" s="36"/>
      <c r="F42" s="36"/>
      <c r="G42" s="36"/>
      <c r="H42" s="36"/>
      <c r="I42" s="36"/>
      <c r="J42" s="36">
        <f>SUM(J4:J41)</f>
        <v>12482</v>
      </c>
      <c r="K42" s="36">
        <f>SUM(K4:K41)</f>
        <v>67</v>
      </c>
      <c r="L42" s="38">
        <f>J42/K42</f>
        <v>186.29850746268656</v>
      </c>
      <c r="M42" s="34"/>
      <c r="N42" s="34"/>
      <c r="O42" s="36">
        <f>SUM(O4:O41)</f>
        <v>5</v>
      </c>
    </row>
    <row r="43" spans="1:14" ht="15.75">
      <c r="A43" s="36"/>
      <c r="B43" s="3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4"/>
      <c r="N43" s="34"/>
    </row>
    <row r="44" spans="1:14" ht="15.75">
      <c r="A44" s="36"/>
      <c r="B44" s="3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4"/>
      <c r="N44" s="34"/>
    </row>
    <row r="45" spans="1:14" ht="15.75">
      <c r="A45" s="36"/>
      <c r="B45" s="3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4"/>
      <c r="N45" s="34"/>
    </row>
    <row r="46" spans="1:14" ht="15.75">
      <c r="A46" s="36"/>
      <c r="B46" s="3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4"/>
      <c r="N46" s="34"/>
    </row>
    <row r="47" spans="1:14" ht="15.75">
      <c r="A47" s="36"/>
      <c r="B47" s="3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4"/>
      <c r="N47" s="34"/>
    </row>
    <row r="48" spans="1:14" ht="15.75">
      <c r="A48" s="36"/>
      <c r="B48" s="3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4"/>
      <c r="N48" s="34"/>
    </row>
    <row r="49" spans="1:14" ht="15.75">
      <c r="A49" s="36"/>
      <c r="B49" s="3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4"/>
      <c r="N49" s="34"/>
    </row>
    <row r="50" spans="1:14" ht="15.75">
      <c r="A50" s="36"/>
      <c r="B50" s="37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4"/>
      <c r="N50" s="34"/>
    </row>
    <row r="51" spans="1:14" ht="15.75">
      <c r="A51" s="36"/>
      <c r="B51" s="37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4"/>
      <c r="N51" s="34"/>
    </row>
    <row r="52" spans="1:14" ht="15.75">
      <c r="A52" s="36"/>
      <c r="B52" s="37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4"/>
      <c r="N52" s="34"/>
    </row>
    <row r="53" spans="1:14" ht="15.75">
      <c r="A53" s="36"/>
      <c r="B53" s="37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34"/>
    </row>
    <row r="54" spans="2:14" ht="15.75">
      <c r="B54" s="37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4"/>
      <c r="N54" s="34"/>
    </row>
    <row r="55" spans="2:14" ht="15.75">
      <c r="B55" s="37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4"/>
    </row>
    <row r="56" spans="2:14" ht="15.75">
      <c r="B56" s="37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4"/>
      <c r="N56" s="34"/>
    </row>
    <row r="57" spans="2:14" ht="15.75">
      <c r="B57" s="37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4"/>
      <c r="N57" s="34"/>
    </row>
    <row r="58" spans="2:14" ht="15.75">
      <c r="B58" s="37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4"/>
      <c r="N58" s="34"/>
    </row>
    <row r="59" spans="2:14" ht="15.75">
      <c r="B59" s="3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4"/>
      <c r="N59" s="34"/>
    </row>
    <row r="60" spans="2:14" ht="15.75">
      <c r="B60" s="3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4"/>
      <c r="N60" s="34"/>
    </row>
    <row r="61" spans="2:14" ht="15.75">
      <c r="B61" s="37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4"/>
      <c r="N61" s="34"/>
    </row>
    <row r="62" spans="2:14" ht="15.75">
      <c r="B62" s="37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4"/>
      <c r="N62" s="34"/>
    </row>
    <row r="63" spans="2:14" ht="15.75">
      <c r="B63" s="37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4"/>
      <c r="N63" s="34"/>
    </row>
    <row r="64" spans="2:14" ht="15.75">
      <c r="B64" s="37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4"/>
      <c r="N64" s="34"/>
    </row>
  </sheetData>
  <sheetProtection/>
  <mergeCells count="2">
    <mergeCell ref="O1:O3"/>
    <mergeCell ref="A1:A3"/>
  </mergeCells>
  <conditionalFormatting sqref="E41:I65536 E1:I3">
    <cfRule type="cellIs" priority="368" dxfId="2" operator="greaterThan" stopIfTrue="1">
      <formula>199</formula>
    </cfRule>
    <cfRule type="cellIs" priority="374" dxfId="0" operator="greaterThan" stopIfTrue="1">
      <formula>199</formula>
    </cfRule>
    <cfRule type="cellIs" priority="383" dxfId="0" operator="greaterThan" stopIfTrue="1">
      <formula>199</formula>
    </cfRule>
  </conditionalFormatting>
  <conditionalFormatting sqref="E41:I41 E4:I5 K5 K7:K8 D7:G8 K11 D10:H11 D13:H18 K15:K18">
    <cfRule type="cellIs" priority="369" dxfId="2" operator="greaterThan" stopIfTrue="1">
      <formula>199</formula>
    </cfRule>
    <cfRule type="cellIs" priority="370" dxfId="0" operator="greaterThan" stopIfTrue="1">
      <formula>199</formula>
    </cfRule>
    <cfRule type="cellIs" priority="371" dxfId="2" operator="greaterThan" stopIfTrue="1">
      <formula>199</formula>
    </cfRule>
  </conditionalFormatting>
  <conditionalFormatting sqref="E41:I41">
    <cfRule type="cellIs" priority="261" dxfId="0" operator="greaterThan" stopIfTrue="1">
      <formula>199</formula>
    </cfRule>
  </conditionalFormatting>
  <conditionalFormatting sqref="E41:F41">
    <cfRule type="cellIs" priority="260" dxfId="9" operator="greaterThan" stopIfTrue="1">
      <formula>199</formula>
    </cfRule>
  </conditionalFormatting>
  <conditionalFormatting sqref="E21:F22">
    <cfRule type="cellIs" priority="55" dxfId="2" operator="greaterThan" stopIfTrue="1">
      <formula>199</formula>
    </cfRule>
    <cfRule type="cellIs" priority="56" dxfId="0" operator="greaterThan" stopIfTrue="1">
      <formula>199</formula>
    </cfRule>
    <cfRule type="cellIs" priority="57" dxfId="2" operator="greaterThan" stopIfTrue="1">
      <formula>199</formula>
    </cfRule>
  </conditionalFormatting>
  <conditionalFormatting sqref="G21:H22">
    <cfRule type="cellIs" priority="40" dxfId="2" operator="greaterThan" stopIfTrue="1">
      <formula>199</formula>
    </cfRule>
    <cfRule type="cellIs" priority="41" dxfId="0" operator="greaterThan" stopIfTrue="1">
      <formula>199</formula>
    </cfRule>
    <cfRule type="cellIs" priority="42" dxfId="2" operator="greaterThan" stopIfTrue="1">
      <formula>199</formula>
    </cfRule>
  </conditionalFormatting>
  <conditionalFormatting sqref="K21">
    <cfRule type="cellIs" priority="37" dxfId="2" operator="greaterThan" stopIfTrue="1">
      <formula>199</formula>
    </cfRule>
    <cfRule type="cellIs" priority="38" dxfId="0" operator="greaterThan" stopIfTrue="1">
      <formula>199</formula>
    </cfRule>
    <cfRule type="cellIs" priority="39" dxfId="2" operator="greaterThan" stopIfTrue="1">
      <formula>199</formula>
    </cfRule>
  </conditionalFormatting>
  <conditionalFormatting sqref="E25:F26">
    <cfRule type="cellIs" priority="34" dxfId="2" operator="greaterThan" stopIfTrue="1">
      <formula>199</formula>
    </cfRule>
    <cfRule type="cellIs" priority="35" dxfId="0" operator="greaterThan" stopIfTrue="1">
      <formula>199</formula>
    </cfRule>
    <cfRule type="cellIs" priority="36" dxfId="2" operator="greaterThan" stopIfTrue="1">
      <formula>199</formula>
    </cfRule>
  </conditionalFormatting>
  <conditionalFormatting sqref="G25:H26">
    <cfRule type="cellIs" priority="31" dxfId="2" operator="greaterThan" stopIfTrue="1">
      <formula>199</formula>
    </cfRule>
    <cfRule type="cellIs" priority="32" dxfId="0" operator="greaterThan" stopIfTrue="1">
      <formula>199</formula>
    </cfRule>
    <cfRule type="cellIs" priority="33" dxfId="2" operator="greaterThan" stopIfTrue="1">
      <formula>199</formula>
    </cfRule>
  </conditionalFormatting>
  <conditionalFormatting sqref="K25">
    <cfRule type="cellIs" priority="28" dxfId="2" operator="greaterThan" stopIfTrue="1">
      <formula>199</formula>
    </cfRule>
    <cfRule type="cellIs" priority="29" dxfId="0" operator="greaterThan" stopIfTrue="1">
      <formula>199</formula>
    </cfRule>
    <cfRule type="cellIs" priority="30" dxfId="2" operator="greaterThan" stopIfTrue="1">
      <formula>199</formula>
    </cfRule>
  </conditionalFormatting>
  <conditionalFormatting sqref="D25:D26">
    <cfRule type="cellIs" priority="25" dxfId="2" operator="greaterThan" stopIfTrue="1">
      <formula>199</formula>
    </cfRule>
    <cfRule type="cellIs" priority="26" dxfId="0" operator="greaterThan" stopIfTrue="1">
      <formula>199</formula>
    </cfRule>
    <cfRule type="cellIs" priority="27" dxfId="2" operator="greaterThan" stopIfTrue="1">
      <formula>199</formula>
    </cfRule>
  </conditionalFormatting>
  <conditionalFormatting sqref="E30:F31">
    <cfRule type="cellIs" priority="22" dxfId="2" operator="greaterThan" stopIfTrue="1">
      <formula>199</formula>
    </cfRule>
    <cfRule type="cellIs" priority="23" dxfId="0" operator="greaterThan" stopIfTrue="1">
      <formula>199</formula>
    </cfRule>
    <cfRule type="cellIs" priority="24" dxfId="2" operator="greaterThan" stopIfTrue="1">
      <formula>199</formula>
    </cfRule>
  </conditionalFormatting>
  <conditionalFormatting sqref="G30:G31">
    <cfRule type="cellIs" priority="19" dxfId="2" operator="greaterThan" stopIfTrue="1">
      <formula>199</formula>
    </cfRule>
    <cfRule type="cellIs" priority="20" dxfId="0" operator="greaterThan" stopIfTrue="1">
      <formula>199</formula>
    </cfRule>
    <cfRule type="cellIs" priority="21" dxfId="2" operator="greaterThan" stopIfTrue="1">
      <formula>199</formula>
    </cfRule>
  </conditionalFormatting>
  <conditionalFormatting sqref="D30:D31 H30:H31">
    <cfRule type="cellIs" priority="16" dxfId="2" operator="greaterThan" stopIfTrue="1">
      <formula>199</formula>
    </cfRule>
    <cfRule type="cellIs" priority="17" dxfId="0" operator="greaterThan" stopIfTrue="1">
      <formula>199</formula>
    </cfRule>
    <cfRule type="cellIs" priority="18" dxfId="2" operator="greaterThan" stopIfTrue="1">
      <formula>199</formula>
    </cfRule>
  </conditionalFormatting>
  <conditionalFormatting sqref="K30">
    <cfRule type="cellIs" priority="13" dxfId="2" operator="greaterThan" stopIfTrue="1">
      <formula>199</formula>
    </cfRule>
    <cfRule type="cellIs" priority="14" dxfId="0" operator="greaterThan" stopIfTrue="1">
      <formula>199</formula>
    </cfRule>
    <cfRule type="cellIs" priority="15" dxfId="2" operator="greaterThan" stopIfTrue="1">
      <formula>199</formula>
    </cfRule>
  </conditionalFormatting>
  <conditionalFormatting sqref="E33:F34">
    <cfRule type="cellIs" priority="10" dxfId="2" operator="greaterThan" stopIfTrue="1">
      <formula>199</formula>
    </cfRule>
    <cfRule type="cellIs" priority="11" dxfId="0" operator="greaterThan" stopIfTrue="1">
      <formula>199</formula>
    </cfRule>
    <cfRule type="cellIs" priority="12" dxfId="2" operator="greaterThan" stopIfTrue="1">
      <formula>199</formula>
    </cfRule>
  </conditionalFormatting>
  <conditionalFormatting sqref="G33:G34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2" operator="greaterThan" stopIfTrue="1">
      <formula>199</formula>
    </cfRule>
  </conditionalFormatting>
  <conditionalFormatting sqref="D33:D34 H33:H34">
    <cfRule type="cellIs" priority="4" dxfId="2" operator="greaterThan" stopIfTrue="1">
      <formula>199</formula>
    </cfRule>
    <cfRule type="cellIs" priority="5" dxfId="0" operator="greaterThan" stopIfTrue="1">
      <formula>199</formula>
    </cfRule>
    <cfRule type="cellIs" priority="6" dxfId="2" operator="greaterThan" stopIfTrue="1">
      <formula>199</formula>
    </cfRule>
  </conditionalFormatting>
  <conditionalFormatting sqref="K33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5" sqref="A5:IV6"/>
    </sheetView>
  </sheetViews>
  <sheetFormatPr defaultColWidth="11.421875" defaultRowHeight="12.75"/>
  <cols>
    <col min="1" max="1" width="3.421875" style="17" bestFit="1" customWidth="1"/>
    <col min="2" max="2" width="19.57421875" style="18" bestFit="1" customWidth="1"/>
    <col min="3" max="3" width="13.421875" style="19" bestFit="1" customWidth="1"/>
    <col min="4" max="4" width="6.7109375" style="19" bestFit="1" customWidth="1"/>
    <col min="5" max="8" width="5.140625" style="19" bestFit="1" customWidth="1"/>
    <col min="9" max="9" width="7.57421875" style="19" bestFit="1" customWidth="1"/>
    <col min="10" max="10" width="7.8515625" style="19" bestFit="1" customWidth="1"/>
    <col min="11" max="11" width="11.421875" style="19" bestFit="1" customWidth="1"/>
    <col min="12" max="12" width="6.421875" style="19" bestFit="1" customWidth="1"/>
    <col min="13" max="13" width="8.28125" style="20" bestFit="1" customWidth="1"/>
    <col min="14" max="14" width="4.14062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70" t="s">
        <v>4</v>
      </c>
      <c r="L1" s="8"/>
      <c r="M1" s="28"/>
      <c r="N1" s="171" t="s">
        <v>26</v>
      </c>
      <c r="P1" s="8"/>
      <c r="Q1" s="8"/>
    </row>
    <row r="2" spans="1:17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36"/>
      <c r="M2" s="38"/>
      <c r="N2" s="171"/>
      <c r="P2" s="32"/>
      <c r="Q2" s="32"/>
    </row>
    <row r="3" spans="1:17" s="37" customFormat="1" ht="15.75">
      <c r="A3" s="170"/>
      <c r="B3" s="36"/>
      <c r="C3" s="33"/>
      <c r="D3" s="32"/>
      <c r="E3" s="32"/>
      <c r="F3" s="32"/>
      <c r="G3" s="32"/>
      <c r="H3" s="32"/>
      <c r="I3" s="32"/>
      <c r="J3" s="29"/>
      <c r="K3" s="34"/>
      <c r="L3" s="36"/>
      <c r="M3" s="38"/>
      <c r="N3" s="171"/>
      <c r="P3" s="32"/>
      <c r="Q3" s="32"/>
    </row>
    <row r="4" spans="1:17" s="37" customFormat="1" ht="15.75">
      <c r="A4" s="47"/>
      <c r="B4" s="36"/>
      <c r="C4" s="33"/>
      <c r="D4" s="32"/>
      <c r="E4" s="32"/>
      <c r="F4" s="32"/>
      <c r="G4" s="32"/>
      <c r="H4" s="32"/>
      <c r="I4" s="32"/>
      <c r="J4" s="29"/>
      <c r="K4" s="34"/>
      <c r="L4" s="36"/>
      <c r="M4" s="38"/>
      <c r="N4" s="49"/>
      <c r="P4" s="32"/>
      <c r="Q4" s="32"/>
    </row>
    <row r="5" spans="1:17" s="37" customFormat="1" ht="15.75">
      <c r="A5" s="36"/>
      <c r="B5" s="39"/>
      <c r="C5" s="33"/>
      <c r="D5" s="32"/>
      <c r="E5" s="32"/>
      <c r="F5" s="32"/>
      <c r="G5" s="32"/>
      <c r="H5" s="32"/>
      <c r="I5" s="32"/>
      <c r="J5" s="32"/>
      <c r="K5" s="34"/>
      <c r="L5"/>
      <c r="M5"/>
      <c r="N5"/>
      <c r="P5" s="32"/>
      <c r="Q5" s="32"/>
    </row>
    <row r="6" spans="1:17" s="37" customFormat="1" ht="15.75">
      <c r="A6" s="36"/>
      <c r="C6" s="33"/>
      <c r="D6" s="32"/>
      <c r="E6" s="32"/>
      <c r="F6" s="32"/>
      <c r="G6" s="32"/>
      <c r="H6" s="32"/>
      <c r="I6" s="32"/>
      <c r="J6" s="32"/>
      <c r="K6" s="34"/>
      <c r="L6" s="71"/>
      <c r="M6" s="70"/>
      <c r="N6" s="63"/>
      <c r="P6" s="32"/>
      <c r="Q6" s="32"/>
    </row>
    <row r="7" spans="1:17" s="99" customFormat="1" ht="11.2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P7" s="101"/>
      <c r="Q7" s="101"/>
    </row>
    <row r="8" spans="1:17" s="24" customFormat="1" ht="18">
      <c r="A8" s="23">
        <f>SUM(A3:A7)</f>
        <v>0</v>
      </c>
      <c r="C8" s="23" t="s">
        <v>4</v>
      </c>
      <c r="D8" s="23"/>
      <c r="E8" s="23"/>
      <c r="F8" s="23"/>
      <c r="G8" s="23"/>
      <c r="H8" s="23"/>
      <c r="I8" s="23">
        <f>SUM(I3:I7)</f>
        <v>0</v>
      </c>
      <c r="J8" s="23">
        <f>SUM(J3:J7)</f>
        <v>0</v>
      </c>
      <c r="K8" s="27" t="e">
        <f>I8/J8</f>
        <v>#DIV/0!</v>
      </c>
      <c r="L8" s="21"/>
      <c r="M8" s="22"/>
      <c r="N8" s="23">
        <f>SUM(N6:N7)</f>
        <v>0</v>
      </c>
      <c r="P8" s="21"/>
      <c r="Q8" s="21"/>
    </row>
    <row r="9" spans="1:17" s="24" customFormat="1" ht="18">
      <c r="A9" s="23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23"/>
      <c r="O9" s="23"/>
      <c r="P9" s="21"/>
      <c r="Q9" s="21"/>
    </row>
    <row r="10" spans="1:17" s="24" customFormat="1" ht="18">
      <c r="A10" s="23"/>
      <c r="C10" s="23"/>
      <c r="D10" s="21"/>
      <c r="E10" s="21"/>
      <c r="F10" s="21"/>
      <c r="G10" s="21"/>
      <c r="H10" s="21"/>
      <c r="I10" s="23"/>
      <c r="J10" s="23"/>
      <c r="K10" s="27"/>
      <c r="L10" s="21"/>
      <c r="M10" s="22"/>
      <c r="N10" s="23"/>
      <c r="O10" s="23"/>
      <c r="P10" s="21"/>
      <c r="Q10" s="21"/>
    </row>
    <row r="11" spans="1:17" s="24" customFormat="1" ht="18">
      <c r="A11" s="23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23"/>
      <c r="O11" s="23"/>
      <c r="P11" s="21"/>
      <c r="Q11" s="21"/>
    </row>
    <row r="12" spans="1:17" s="24" customFormat="1" ht="18">
      <c r="A12" s="23"/>
      <c r="C12" s="21"/>
      <c r="D12" s="21"/>
      <c r="E12" s="21"/>
      <c r="F12" s="21"/>
      <c r="G12" s="21"/>
      <c r="H12" s="21"/>
      <c r="I12" s="23"/>
      <c r="J12" s="23"/>
      <c r="K12" s="27"/>
      <c r="L12" s="21"/>
      <c r="M12" s="22"/>
      <c r="N12" s="23"/>
      <c r="O12" s="23"/>
      <c r="P12" s="21"/>
      <c r="Q12" s="21"/>
    </row>
    <row r="13" spans="1:17" s="24" customFormat="1" ht="18">
      <c r="A13" s="2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3"/>
      <c r="O13" s="23"/>
      <c r="P13" s="21"/>
      <c r="Q13" s="21"/>
    </row>
    <row r="14" spans="1:17" s="24" customFormat="1" ht="18">
      <c r="A14" s="2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23"/>
      <c r="O14" s="23"/>
      <c r="P14" s="21"/>
      <c r="Q14" s="21"/>
    </row>
    <row r="15" spans="1:17" s="24" customFormat="1" ht="18">
      <c r="A15" s="2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23"/>
      <c r="O15" s="23"/>
      <c r="P15" s="21"/>
      <c r="Q15" s="21"/>
    </row>
    <row r="16" spans="1:17" s="24" customFormat="1" ht="18">
      <c r="A16" s="2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3"/>
      <c r="O16" s="23"/>
      <c r="P16" s="21"/>
      <c r="Q16" s="21"/>
    </row>
    <row r="17" spans="1:17" s="24" customFormat="1" ht="18">
      <c r="A17" s="2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23"/>
      <c r="O17" s="23"/>
      <c r="P17" s="21"/>
      <c r="Q17" s="21"/>
    </row>
    <row r="18" spans="1:17" s="24" customFormat="1" ht="18">
      <c r="A18" s="23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23"/>
      <c r="O18" s="23"/>
      <c r="P18" s="21"/>
      <c r="Q18" s="21"/>
    </row>
    <row r="19" spans="1:17" s="24" customFormat="1" ht="18">
      <c r="A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23"/>
      <c r="O19" s="23"/>
      <c r="P19" s="21"/>
      <c r="Q19" s="21"/>
    </row>
    <row r="20" spans="1:17" s="24" customFormat="1" ht="18">
      <c r="A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23"/>
      <c r="O20" s="23"/>
      <c r="P20" s="21"/>
      <c r="Q20" s="21"/>
    </row>
    <row r="21" spans="1:17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23"/>
      <c r="O21" s="23"/>
      <c r="P21" s="21"/>
      <c r="Q21" s="21"/>
    </row>
    <row r="22" spans="1:17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23"/>
      <c r="O22" s="23"/>
      <c r="P22" s="21"/>
      <c r="Q22" s="21"/>
    </row>
    <row r="23" spans="1:17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23"/>
      <c r="O23" s="23"/>
      <c r="P23" s="21"/>
      <c r="Q23" s="21"/>
    </row>
    <row r="24" spans="1:17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23"/>
      <c r="O24" s="23"/>
      <c r="P24" s="21"/>
      <c r="Q24" s="21"/>
    </row>
    <row r="25" spans="1:17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23"/>
      <c r="O25" s="23"/>
      <c r="P25" s="21"/>
      <c r="Q25" s="21"/>
    </row>
    <row r="26" spans="1:17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23"/>
      <c r="O26" s="23"/>
      <c r="P26" s="21"/>
      <c r="Q26" s="21"/>
    </row>
    <row r="27" spans="1:17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3"/>
      <c r="O27" s="23"/>
      <c r="P27" s="21"/>
      <c r="Q27" s="21"/>
    </row>
    <row r="28" spans="1:17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3"/>
      <c r="O28" s="23"/>
      <c r="P28" s="21"/>
      <c r="Q28" s="21"/>
    </row>
    <row r="29" spans="1:17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23"/>
      <c r="O29" s="23"/>
      <c r="P29" s="21"/>
      <c r="Q29" s="21"/>
    </row>
    <row r="30" spans="1:17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  <c r="N30" s="23"/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23"/>
      <c r="O31" s="23"/>
      <c r="P31" s="21"/>
      <c r="Q31" s="21"/>
    </row>
    <row r="32" spans="1:17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  <c r="N38" s="23"/>
      <c r="O38" s="23"/>
      <c r="P38" s="21"/>
      <c r="Q38" s="21"/>
    </row>
    <row r="39" spans="1:17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3"/>
      <c r="O39" s="23"/>
      <c r="P39" s="21"/>
      <c r="Q39" s="21"/>
    </row>
    <row r="40" spans="1:17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23"/>
      <c r="O40" s="23"/>
      <c r="P40" s="21"/>
      <c r="Q40" s="21"/>
    </row>
    <row r="41" spans="1:17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23"/>
      <c r="O41" s="23"/>
      <c r="P41" s="21"/>
      <c r="Q41" s="21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/>
      <c r="N42" s="23"/>
      <c r="O42" s="23"/>
      <c r="P42" s="21"/>
      <c r="Q42" s="21"/>
    </row>
    <row r="43" spans="1:17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N43" s="23"/>
      <c r="O43" s="23"/>
      <c r="P43" s="21"/>
      <c r="Q43" s="21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3"/>
      <c r="O45" s="23"/>
      <c r="P45" s="21"/>
      <c r="Q45" s="21"/>
    </row>
    <row r="46" spans="1:17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  <c r="N46" s="23"/>
      <c r="O46" s="23"/>
      <c r="P46" s="21"/>
      <c r="Q46" s="21"/>
    </row>
    <row r="47" spans="1:17" s="26" customFormat="1" ht="18">
      <c r="A47" s="23"/>
      <c r="B47" s="24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/>
      <c r="N47" s="23"/>
      <c r="O47" s="23"/>
      <c r="P47" s="23"/>
      <c r="Q47" s="23"/>
    </row>
    <row r="48" spans="1:17" s="26" customFormat="1" ht="18">
      <c r="A48" s="23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  <c r="N48" s="23"/>
      <c r="O48" s="23"/>
      <c r="P48" s="23"/>
      <c r="Q48" s="23"/>
    </row>
    <row r="49" spans="1:17" s="26" customFormat="1" ht="18">
      <c r="A49" s="23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  <c r="N49" s="23"/>
      <c r="O49" s="23"/>
      <c r="P49" s="23"/>
      <c r="Q49" s="23"/>
    </row>
    <row r="50" spans="1:17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2"/>
      <c r="N50" s="23"/>
      <c r="O50" s="23"/>
      <c r="P50" s="21"/>
      <c r="Q50" s="21"/>
    </row>
    <row r="51" spans="1:17" s="26" customFormat="1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  <c r="N51" s="23"/>
      <c r="O51" s="23"/>
      <c r="P51" s="23"/>
      <c r="Q51" s="23"/>
    </row>
    <row r="52" spans="1:17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2"/>
      <c r="N52" s="23"/>
      <c r="O52" s="23"/>
      <c r="P52" s="21"/>
      <c r="Q52" s="21"/>
    </row>
    <row r="53" spans="1:17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  <c r="N53" s="23"/>
      <c r="O53" s="23"/>
      <c r="P53" s="21"/>
      <c r="Q53" s="21"/>
    </row>
    <row r="54" spans="1:17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2"/>
      <c r="N54" s="23"/>
      <c r="O54" s="23"/>
      <c r="P54" s="21"/>
      <c r="Q54" s="21"/>
    </row>
    <row r="55" spans="1:17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2"/>
      <c r="N55" s="23"/>
      <c r="O55" s="23"/>
      <c r="P55" s="21"/>
      <c r="Q55" s="21"/>
    </row>
    <row r="56" spans="1:17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2"/>
      <c r="N56" s="23"/>
      <c r="O56" s="23"/>
      <c r="P56" s="21"/>
      <c r="Q56" s="21"/>
    </row>
    <row r="57" spans="1:17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2"/>
      <c r="N57" s="23"/>
      <c r="O57" s="23"/>
      <c r="P57" s="21"/>
      <c r="Q57" s="21"/>
    </row>
    <row r="58" spans="1:17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2"/>
      <c r="N58" s="23"/>
      <c r="O58" s="23"/>
      <c r="P58" s="21"/>
      <c r="Q58" s="21"/>
    </row>
  </sheetData>
  <sheetProtection/>
  <mergeCells count="2">
    <mergeCell ref="A1:A3"/>
    <mergeCell ref="N1:N3"/>
  </mergeCells>
  <conditionalFormatting sqref="E5:H6">
    <cfRule type="cellIs" priority="48" dxfId="0" operator="greaterThan" stopIfTrue="1">
      <formula>199</formula>
    </cfRule>
  </conditionalFormatting>
  <conditionalFormatting sqref="E5:G6">
    <cfRule type="cellIs" priority="47" dxfId="9" operator="greaterThan" stopIfTrue="1">
      <formula>199</formula>
    </cfRule>
  </conditionalFormatting>
  <conditionalFormatting sqref="E5:H6">
    <cfRule type="cellIs" priority="44" dxfId="2" operator="greaterThan" stopIfTrue="1">
      <formula>199</formula>
    </cfRule>
    <cfRule type="cellIs" priority="45" dxfId="0" operator="greaterThan" stopIfTrue="1">
      <formula>199</formula>
    </cfRule>
    <cfRule type="cellIs" priority="46" dxfId="0" operator="greaterThan" stopIfTrue="1">
      <formula>199</formula>
    </cfRule>
  </conditionalFormatting>
  <conditionalFormatting sqref="E5:H6">
    <cfRule type="cellIs" priority="41" dxfId="2" operator="greaterThan" stopIfTrue="1">
      <formula>199</formula>
    </cfRule>
    <cfRule type="cellIs" priority="42" dxfId="0" operator="greaterThan" stopIfTrue="1">
      <formula>199</formula>
    </cfRule>
    <cfRule type="cellIs" priority="43" dxfId="2" operator="greaterThan" stopIfTrue="1">
      <formula>199</formula>
    </cfRule>
  </conditionalFormatting>
  <conditionalFormatting sqref="E5:H6">
    <cfRule type="cellIs" priority="40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N5" sqref="N5"/>
    </sheetView>
  </sheetViews>
  <sheetFormatPr defaultColWidth="11.421875" defaultRowHeight="12.75"/>
  <cols>
    <col min="1" max="1" width="3.421875" style="17" bestFit="1" customWidth="1"/>
    <col min="2" max="2" width="19.57421875" style="18" bestFit="1" customWidth="1"/>
    <col min="3" max="3" width="13.421875" style="19" bestFit="1" customWidth="1"/>
    <col min="4" max="4" width="6.7109375" style="19" bestFit="1" customWidth="1"/>
    <col min="5" max="8" width="5.140625" style="19" bestFit="1" customWidth="1"/>
    <col min="9" max="9" width="7.57421875" style="19" bestFit="1" customWidth="1"/>
    <col min="10" max="10" width="7.8515625" style="19" bestFit="1" customWidth="1"/>
    <col min="11" max="11" width="11.421875" style="19" customWidth="1"/>
    <col min="12" max="12" width="6.421875" style="19" bestFit="1" customWidth="1"/>
    <col min="13" max="13" width="8.28125" style="20" bestFit="1" customWidth="1"/>
    <col min="14" max="14" width="4.14062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70" t="s">
        <v>4</v>
      </c>
      <c r="L1" s="8"/>
      <c r="M1" s="28"/>
      <c r="N1" s="171" t="s">
        <v>26</v>
      </c>
      <c r="P1" s="8"/>
      <c r="Q1" s="8"/>
    </row>
    <row r="2" spans="1:17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36"/>
      <c r="M2" s="38"/>
      <c r="N2" s="171"/>
      <c r="P2" s="32"/>
      <c r="Q2" s="32"/>
    </row>
    <row r="3" spans="1:17" s="37" customFormat="1" ht="15.75">
      <c r="A3" s="36"/>
      <c r="B3" s="39"/>
      <c r="C3" s="33"/>
      <c r="D3" s="32"/>
      <c r="E3" s="32"/>
      <c r="F3" s="32"/>
      <c r="G3" s="32"/>
      <c r="H3" s="32"/>
      <c r="I3" s="67"/>
      <c r="J3" s="32"/>
      <c r="K3" s="68"/>
      <c r="L3"/>
      <c r="M3"/>
      <c r="N3"/>
      <c r="P3" s="32"/>
      <c r="Q3" s="32"/>
    </row>
    <row r="4" spans="1:17" s="37" customFormat="1" ht="15.75">
      <c r="A4" s="36"/>
      <c r="B4" s="39"/>
      <c r="C4" s="33"/>
      <c r="D4"/>
      <c r="E4" s="32"/>
      <c r="F4" s="32"/>
      <c r="G4" s="32"/>
      <c r="H4"/>
      <c r="I4" s="32">
        <f>+E4+F4+G4+H4</f>
        <v>0</v>
      </c>
      <c r="J4" s="32"/>
      <c r="K4" s="34" t="e">
        <f>I4/J4</f>
        <v>#DIV/0!</v>
      </c>
      <c r="P4" s="32"/>
      <c r="Q4" s="32"/>
    </row>
    <row r="5" spans="1:17" s="99" customFormat="1" ht="15">
      <c r="A5"/>
      <c r="B5" s="115"/>
      <c r="C5"/>
      <c r="D5"/>
      <c r="E5" s="32"/>
      <c r="F5" s="32"/>
      <c r="G5" s="32"/>
      <c r="H5"/>
      <c r="I5" s="32">
        <f>+E5+F5+G5+H5</f>
        <v>0</v>
      </c>
      <c r="J5" s="32"/>
      <c r="K5" s="34" t="e">
        <f>I5/J5</f>
        <v>#DIV/0!</v>
      </c>
      <c r="L5" s="69">
        <f>+I5+I4</f>
        <v>0</v>
      </c>
      <c r="M5" s="70">
        <f>+L5/5</f>
        <v>0</v>
      </c>
      <c r="N5" s="63"/>
      <c r="P5" s="101"/>
      <c r="Q5" s="101"/>
    </row>
    <row r="6" spans="1:17" s="99" customFormat="1" ht="15">
      <c r="A6"/>
      <c r="B6" s="115"/>
      <c r="C6"/>
      <c r="D6"/>
      <c r="E6" s="32"/>
      <c r="F6" s="32"/>
      <c r="G6" s="32"/>
      <c r="H6"/>
      <c r="I6" s="32"/>
      <c r="J6" s="32"/>
      <c r="K6"/>
      <c r="L6"/>
      <c r="M6"/>
      <c r="N6"/>
      <c r="P6" s="101"/>
      <c r="Q6" s="101"/>
    </row>
    <row r="7" spans="1:17" s="99" customFormat="1" ht="15">
      <c r="A7"/>
      <c r="B7" s="115"/>
      <c r="C7"/>
      <c r="D7"/>
      <c r="E7" s="32"/>
      <c r="F7" s="32"/>
      <c r="G7" s="32"/>
      <c r="H7"/>
      <c r="I7" s="32"/>
      <c r="J7" s="32"/>
      <c r="K7"/>
      <c r="L7"/>
      <c r="M7"/>
      <c r="N7"/>
      <c r="P7" s="101"/>
      <c r="Q7" s="101"/>
    </row>
    <row r="8" spans="1:17" s="99" customFormat="1" ht="15">
      <c r="A8"/>
      <c r="B8" s="115"/>
      <c r="C8"/>
      <c r="D8"/>
      <c r="E8" s="32"/>
      <c r="F8" s="32"/>
      <c r="G8" s="32"/>
      <c r="H8"/>
      <c r="I8" s="32"/>
      <c r="J8" s="32"/>
      <c r="K8"/>
      <c r="L8"/>
      <c r="M8"/>
      <c r="N8"/>
      <c r="P8" s="101"/>
      <c r="Q8" s="101"/>
    </row>
    <row r="9" spans="1:17" s="99" customFormat="1" ht="15">
      <c r="A9"/>
      <c r="B9" s="115"/>
      <c r="C9"/>
      <c r="D9"/>
      <c r="E9" s="32"/>
      <c r="F9" s="32"/>
      <c r="G9" s="32"/>
      <c r="H9"/>
      <c r="I9" s="32"/>
      <c r="J9" s="32"/>
      <c r="K9"/>
      <c r="L9"/>
      <c r="M9"/>
      <c r="N9"/>
      <c r="P9" s="101"/>
      <c r="Q9" s="101"/>
    </row>
    <row r="10" spans="1:17" s="99" customFormat="1" ht="15">
      <c r="A10"/>
      <c r="B10" s="115"/>
      <c r="C10"/>
      <c r="D10"/>
      <c r="E10" s="32"/>
      <c r="F10" s="32"/>
      <c r="G10" s="32"/>
      <c r="H10"/>
      <c r="I10" s="32"/>
      <c r="J10" s="32"/>
      <c r="K10"/>
      <c r="L10"/>
      <c r="M10"/>
      <c r="N10"/>
      <c r="P10" s="101"/>
      <c r="Q10" s="101"/>
    </row>
    <row r="11" spans="1:17" s="99" customFormat="1" ht="15">
      <c r="A11"/>
      <c r="B11" s="115"/>
      <c r="C11"/>
      <c r="D11"/>
      <c r="E11" s="32"/>
      <c r="F11" s="32"/>
      <c r="G11" s="32"/>
      <c r="H11"/>
      <c r="I11" s="32"/>
      <c r="J11" s="32"/>
      <c r="K11"/>
      <c r="L11"/>
      <c r="M11"/>
      <c r="N11"/>
      <c r="P11" s="101"/>
      <c r="Q11" s="101"/>
    </row>
    <row r="12" spans="1:17" s="24" customFormat="1" ht="18">
      <c r="A12" s="36"/>
      <c r="B12" s="39"/>
      <c r="C12" s="33"/>
      <c r="D12" s="32"/>
      <c r="E12" s="32"/>
      <c r="F12" s="32"/>
      <c r="G12" s="32"/>
      <c r="H12" s="32"/>
      <c r="I12" s="32"/>
      <c r="J12" s="32"/>
      <c r="K12" s="34"/>
      <c r="L12"/>
      <c r="M12"/>
      <c r="N12"/>
      <c r="P12" s="21"/>
      <c r="Q12" s="21"/>
    </row>
    <row r="13" spans="1:17" s="37" customFormat="1" ht="18">
      <c r="A13" s="36"/>
      <c r="C13" s="33"/>
      <c r="D13" s="19"/>
      <c r="E13" s="32"/>
      <c r="F13" s="32"/>
      <c r="G13" s="32"/>
      <c r="H13"/>
      <c r="I13" s="32"/>
      <c r="J13" s="32"/>
      <c r="K13" s="34"/>
      <c r="L13"/>
      <c r="M13"/>
      <c r="N13" s="36"/>
      <c r="P13" s="32"/>
      <c r="Q13" s="32"/>
    </row>
    <row r="14" spans="1:17" s="37" customFormat="1" ht="15.75">
      <c r="A14" s="36"/>
      <c r="C14" s="32"/>
      <c r="D14" s="32"/>
      <c r="E14" s="32"/>
      <c r="F14" s="42"/>
      <c r="G14" s="32"/>
      <c r="H14" s="32"/>
      <c r="I14" s="32"/>
      <c r="J14" s="32"/>
      <c r="K14" s="34"/>
      <c r="L14" s="32"/>
      <c r="M14" s="34"/>
      <c r="N14" s="36"/>
      <c r="P14" s="32"/>
      <c r="Q14" s="32"/>
    </row>
    <row r="15" spans="1:17" s="99" customFormat="1" ht="11.2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P15" s="101"/>
      <c r="Q15" s="101"/>
    </row>
    <row r="16" spans="1:17" s="24" customFormat="1" ht="18">
      <c r="A16" s="23">
        <f>SUM(A3:A15)</f>
        <v>0</v>
      </c>
      <c r="C16" s="23" t="s">
        <v>4</v>
      </c>
      <c r="D16" s="23"/>
      <c r="E16" s="23"/>
      <c r="F16" s="23"/>
      <c r="G16" s="23"/>
      <c r="H16" s="23"/>
      <c r="I16" s="23">
        <f>SUM(I3:I15)</f>
        <v>0</v>
      </c>
      <c r="J16" s="23">
        <f>SUM(J3:J15)</f>
        <v>0</v>
      </c>
      <c r="K16" s="27" t="e">
        <f>I16/J16</f>
        <v>#DIV/0!</v>
      </c>
      <c r="L16" s="21"/>
      <c r="M16" s="22"/>
      <c r="N16" s="23">
        <f>SUM(N5:N15)</f>
        <v>0</v>
      </c>
      <c r="P16" s="21"/>
      <c r="Q16" s="21"/>
    </row>
    <row r="17" spans="1:17" s="24" customFormat="1" ht="18">
      <c r="A17" s="2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23"/>
      <c r="O17" s="23"/>
      <c r="P17" s="21"/>
      <c r="Q17" s="21"/>
    </row>
    <row r="18" spans="1:17" s="24" customFormat="1" ht="18">
      <c r="A18" s="23"/>
      <c r="C18" s="23"/>
      <c r="D18" s="21"/>
      <c r="E18" s="21"/>
      <c r="F18" s="21"/>
      <c r="G18" s="21"/>
      <c r="H18" s="21"/>
      <c r="I18" s="23"/>
      <c r="J18" s="23"/>
      <c r="K18" s="27"/>
      <c r="L18" s="21"/>
      <c r="M18" s="22"/>
      <c r="N18" s="23"/>
      <c r="O18" s="23"/>
      <c r="P18" s="21"/>
      <c r="Q18" s="21"/>
    </row>
    <row r="19" spans="1:17" s="24" customFormat="1" ht="18">
      <c r="A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23"/>
      <c r="O19" s="23"/>
      <c r="P19" s="21"/>
      <c r="Q19" s="21"/>
    </row>
    <row r="20" spans="1:17" s="24" customFormat="1" ht="18">
      <c r="A20" s="23"/>
      <c r="C20" s="21"/>
      <c r="D20" s="21"/>
      <c r="E20" s="21"/>
      <c r="F20" s="21"/>
      <c r="G20" s="21"/>
      <c r="H20" s="21"/>
      <c r="I20" s="23"/>
      <c r="J20" s="23"/>
      <c r="K20" s="27"/>
      <c r="L20" s="21"/>
      <c r="M20" s="22"/>
      <c r="N20" s="23"/>
      <c r="O20" s="23"/>
      <c r="P20" s="21"/>
      <c r="Q20" s="21"/>
    </row>
    <row r="21" spans="1:17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23"/>
      <c r="O21" s="23"/>
      <c r="P21" s="21"/>
      <c r="Q21" s="21"/>
    </row>
    <row r="22" spans="1:17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23"/>
      <c r="O22" s="23"/>
      <c r="P22" s="21"/>
      <c r="Q22" s="21"/>
    </row>
    <row r="23" spans="1:17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23"/>
      <c r="O23" s="23"/>
      <c r="P23" s="21"/>
      <c r="Q23" s="21"/>
    </row>
    <row r="24" spans="1:17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23"/>
      <c r="O24" s="23"/>
      <c r="P24" s="21"/>
      <c r="Q24" s="21"/>
    </row>
    <row r="25" spans="1:17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23"/>
      <c r="O25" s="23"/>
      <c r="P25" s="21"/>
      <c r="Q25" s="21"/>
    </row>
    <row r="26" spans="1:17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23"/>
      <c r="O26" s="23"/>
      <c r="P26" s="21"/>
      <c r="Q26" s="21"/>
    </row>
    <row r="27" spans="1:17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3"/>
      <c r="O27" s="23"/>
      <c r="P27" s="21"/>
      <c r="Q27" s="21"/>
    </row>
    <row r="28" spans="1:17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3"/>
      <c r="O28" s="23"/>
      <c r="P28" s="21"/>
      <c r="Q28" s="21"/>
    </row>
    <row r="29" spans="1:17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23"/>
      <c r="O29" s="23"/>
      <c r="P29" s="21"/>
      <c r="Q29" s="21"/>
    </row>
    <row r="30" spans="1:17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  <c r="N30" s="23"/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23"/>
      <c r="O31" s="23"/>
      <c r="P31" s="21"/>
      <c r="Q31" s="21"/>
    </row>
    <row r="32" spans="1:17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  <c r="N38" s="23"/>
      <c r="O38" s="23"/>
      <c r="P38" s="21"/>
      <c r="Q38" s="21"/>
    </row>
    <row r="39" spans="1:17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3"/>
      <c r="O39" s="23"/>
      <c r="P39" s="21"/>
      <c r="Q39" s="21"/>
    </row>
    <row r="40" spans="1:17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23"/>
      <c r="O40" s="23"/>
      <c r="P40" s="21"/>
      <c r="Q40" s="21"/>
    </row>
    <row r="41" spans="1:17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23"/>
      <c r="O41" s="23"/>
      <c r="P41" s="21"/>
      <c r="Q41" s="21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/>
      <c r="N42" s="23"/>
      <c r="O42" s="23"/>
      <c r="P42" s="21"/>
      <c r="Q42" s="21"/>
    </row>
    <row r="43" spans="1:17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N43" s="23"/>
      <c r="O43" s="23"/>
      <c r="P43" s="21"/>
      <c r="Q43" s="21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3"/>
      <c r="O45" s="23"/>
      <c r="P45" s="21"/>
      <c r="Q45" s="21"/>
    </row>
    <row r="46" spans="1:17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  <c r="N46" s="23"/>
      <c r="O46" s="23"/>
      <c r="P46" s="21"/>
      <c r="Q46" s="21"/>
    </row>
    <row r="47" spans="1:17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/>
      <c r="N47" s="23"/>
      <c r="O47" s="23"/>
      <c r="P47" s="21"/>
      <c r="Q47" s="21"/>
    </row>
    <row r="48" spans="1:17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  <c r="N48" s="23"/>
      <c r="O48" s="23"/>
      <c r="P48" s="21"/>
      <c r="Q48" s="21"/>
    </row>
    <row r="49" spans="1:17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  <c r="N49" s="23"/>
      <c r="O49" s="23"/>
      <c r="P49" s="21"/>
      <c r="Q49" s="21"/>
    </row>
    <row r="50" spans="1:17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2"/>
      <c r="N50" s="23"/>
      <c r="O50" s="23"/>
      <c r="P50" s="21"/>
      <c r="Q50" s="21"/>
    </row>
    <row r="51" spans="1:17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  <c r="N51" s="23"/>
      <c r="O51" s="23"/>
      <c r="P51" s="21"/>
      <c r="Q51" s="21"/>
    </row>
    <row r="52" spans="1:17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2"/>
      <c r="N52" s="23"/>
      <c r="O52" s="23"/>
      <c r="P52" s="21"/>
      <c r="Q52" s="21"/>
    </row>
    <row r="53" spans="1:17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  <c r="N53" s="23"/>
      <c r="O53" s="23"/>
      <c r="P53" s="21"/>
      <c r="Q53" s="21"/>
    </row>
    <row r="54" spans="1:17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2"/>
      <c r="N54" s="23"/>
      <c r="O54" s="23"/>
      <c r="P54" s="21"/>
      <c r="Q54" s="21"/>
    </row>
    <row r="55" spans="1:17" s="26" customFormat="1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2"/>
      <c r="N55" s="23"/>
      <c r="O55" s="23"/>
      <c r="P55" s="23"/>
      <c r="Q55" s="23"/>
    </row>
    <row r="56" spans="1:17" s="26" customFormat="1" ht="18">
      <c r="A56" s="23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2"/>
      <c r="N56" s="23"/>
      <c r="O56" s="23"/>
      <c r="P56" s="23"/>
      <c r="Q56" s="23"/>
    </row>
    <row r="57" spans="1:17" s="26" customFormat="1" ht="18">
      <c r="A57" s="23"/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2"/>
      <c r="N57" s="23"/>
      <c r="O57" s="23"/>
      <c r="P57" s="23"/>
      <c r="Q57" s="23"/>
    </row>
    <row r="58" spans="1:17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2"/>
      <c r="N58" s="23"/>
      <c r="O58" s="23"/>
      <c r="P58" s="21"/>
      <c r="Q58" s="21"/>
    </row>
    <row r="59" spans="1:17" s="26" customFormat="1" ht="18">
      <c r="A59" s="23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23"/>
      <c r="O59" s="23"/>
      <c r="P59" s="23"/>
      <c r="Q59" s="23"/>
    </row>
    <row r="60" spans="1:17" s="24" customFormat="1" ht="18">
      <c r="A60" s="2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  <c r="N60" s="23"/>
      <c r="O60" s="23"/>
      <c r="P60" s="21"/>
      <c r="Q60" s="21"/>
    </row>
    <row r="61" spans="1:17" s="24" customFormat="1" ht="18">
      <c r="A61" s="2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2"/>
      <c r="N61" s="23"/>
      <c r="O61" s="23"/>
      <c r="P61" s="21"/>
      <c r="Q61" s="21"/>
    </row>
    <row r="62" spans="1:17" s="24" customFormat="1" ht="18">
      <c r="A62" s="2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2"/>
      <c r="N62" s="23"/>
      <c r="O62" s="23"/>
      <c r="P62" s="21"/>
      <c r="Q62" s="21"/>
    </row>
    <row r="63" spans="1:17" s="24" customFormat="1" ht="18">
      <c r="A63" s="2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23"/>
      <c r="O63" s="23"/>
      <c r="P63" s="21"/>
      <c r="Q63" s="21"/>
    </row>
    <row r="64" spans="1:17" s="24" customFormat="1" ht="18">
      <c r="A64" s="23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2"/>
      <c r="N64" s="23"/>
      <c r="O64" s="23"/>
      <c r="P64" s="21"/>
      <c r="Q64" s="21"/>
    </row>
    <row r="65" spans="1:17" s="24" customFormat="1" ht="18">
      <c r="A65" s="23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/>
      <c r="N65" s="23"/>
      <c r="O65" s="23"/>
      <c r="P65" s="21"/>
      <c r="Q65" s="21"/>
    </row>
    <row r="66" spans="1:17" s="24" customFormat="1" ht="18">
      <c r="A66" s="23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  <c r="N66" s="23"/>
      <c r="O66" s="23"/>
      <c r="P66" s="21"/>
      <c r="Q66" s="21"/>
    </row>
  </sheetData>
  <sheetProtection/>
  <mergeCells count="2">
    <mergeCell ref="A1:A2"/>
    <mergeCell ref="N1:N2"/>
  </mergeCells>
  <conditionalFormatting sqref="E3:H4 E12:H13 H4:H11">
    <cfRule type="cellIs" priority="62" dxfId="0" operator="greaterThan" stopIfTrue="1">
      <formula>199</formula>
    </cfRule>
  </conditionalFormatting>
  <conditionalFormatting sqref="E3:G4 E12:G12 E13:H13">
    <cfRule type="cellIs" priority="61" dxfId="9" operator="greaterThan" stopIfTrue="1">
      <formula>199</formula>
    </cfRule>
  </conditionalFormatting>
  <conditionalFormatting sqref="E3:H4 E12:H13">
    <cfRule type="cellIs" priority="58" dxfId="2" operator="greaterThan" stopIfTrue="1">
      <formula>199</formula>
    </cfRule>
    <cfRule type="cellIs" priority="59" dxfId="0" operator="greaterThan" stopIfTrue="1">
      <formula>199</formula>
    </cfRule>
    <cfRule type="cellIs" priority="60" dxfId="0" operator="greaterThan" stopIfTrue="1">
      <formula>199</formula>
    </cfRule>
  </conditionalFormatting>
  <conditionalFormatting sqref="E3:H4 E12:H13 E4:G11">
    <cfRule type="cellIs" priority="55" dxfId="2" operator="greaterThan" stopIfTrue="1">
      <formula>199</formula>
    </cfRule>
    <cfRule type="cellIs" priority="56" dxfId="0" operator="greaterThan" stopIfTrue="1">
      <formula>199</formula>
    </cfRule>
    <cfRule type="cellIs" priority="57" dxfId="2" operator="greaterThan" stopIfTrue="1">
      <formula>199</formula>
    </cfRule>
  </conditionalFormatting>
  <conditionalFormatting sqref="E3:H13">
    <cfRule type="cellIs" priority="54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R17" sqref="R17"/>
    </sheetView>
  </sheetViews>
  <sheetFormatPr defaultColWidth="11.421875" defaultRowHeight="12.75"/>
  <cols>
    <col min="1" max="1" width="4.00390625" style="17" bestFit="1" customWidth="1"/>
    <col min="2" max="2" width="20.8515625" style="18" bestFit="1" customWidth="1"/>
    <col min="3" max="3" width="13.421875" style="19" bestFit="1" customWidth="1"/>
    <col min="4" max="4" width="6.7109375" style="19" bestFit="1" customWidth="1"/>
    <col min="5" max="7" width="6.00390625" style="19" bestFit="1" customWidth="1"/>
    <col min="8" max="8" width="5.140625" style="19" bestFit="1" customWidth="1"/>
    <col min="9" max="9" width="7.57421875" style="19" bestFit="1" customWidth="1"/>
    <col min="10" max="10" width="7.8515625" style="19" bestFit="1" customWidth="1"/>
    <col min="11" max="11" width="11.421875" style="19" bestFit="1" customWidth="1"/>
    <col min="12" max="12" width="7.57421875" style="19" bestFit="1" customWidth="1"/>
    <col min="13" max="13" width="8.28125" style="20" bestFit="1" customWidth="1"/>
    <col min="14" max="14" width="4.14062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70" t="s">
        <v>4</v>
      </c>
      <c r="L1" s="8"/>
      <c r="M1" s="28"/>
      <c r="N1" s="171" t="s">
        <v>26</v>
      </c>
      <c r="P1" s="8"/>
      <c r="Q1" s="8"/>
    </row>
    <row r="2" spans="1:17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36"/>
      <c r="M2" s="38"/>
      <c r="N2" s="171"/>
      <c r="P2" s="32"/>
      <c r="Q2" s="32"/>
    </row>
    <row r="3" spans="1:17" s="37" customFormat="1" ht="15.75">
      <c r="A3" s="170"/>
      <c r="B3" s="36"/>
      <c r="C3" s="33"/>
      <c r="E3" s="32"/>
      <c r="F3" s="32"/>
      <c r="G3" s="32"/>
      <c r="H3" s="32"/>
      <c r="I3" s="32"/>
      <c r="J3" s="29"/>
      <c r="K3" s="34"/>
      <c r="L3" s="36"/>
      <c r="M3" s="38"/>
      <c r="N3" s="171"/>
      <c r="P3" s="32"/>
      <c r="Q3" s="32"/>
    </row>
    <row r="4" spans="1:17" s="37" customFormat="1" ht="17.25">
      <c r="A4" s="47">
        <v>1</v>
      </c>
      <c r="B4" s="128" t="s">
        <v>18</v>
      </c>
      <c r="C4" s="33">
        <v>42645</v>
      </c>
      <c r="D4" s="32">
        <v>12</v>
      </c>
      <c r="E4" s="32">
        <v>184</v>
      </c>
      <c r="F4" s="32">
        <v>117</v>
      </c>
      <c r="G4" s="32">
        <v>129</v>
      </c>
      <c r="H4" s="32"/>
      <c r="I4" s="32">
        <f>SUM(E4:G4)</f>
        <v>430</v>
      </c>
      <c r="J4" s="30">
        <v>3</v>
      </c>
      <c r="K4" s="34">
        <f>+I4/J4</f>
        <v>143.33333333333334</v>
      </c>
      <c r="L4" s="36"/>
      <c r="M4" s="38"/>
      <c r="N4" s="49"/>
      <c r="P4" s="32"/>
      <c r="Q4" s="32"/>
    </row>
    <row r="5" spans="2:11" ht="15">
      <c r="B5" t="s">
        <v>52</v>
      </c>
      <c r="D5" s="32">
        <v>17</v>
      </c>
      <c r="E5" s="32">
        <v>149</v>
      </c>
      <c r="F5" s="32">
        <v>133</v>
      </c>
      <c r="G5" s="32">
        <v>145</v>
      </c>
      <c r="I5" s="32">
        <f>SUM(E5:G5)</f>
        <v>427</v>
      </c>
      <c r="J5" s="32">
        <v>3</v>
      </c>
      <c r="K5" s="34">
        <f>+I5/J5</f>
        <v>142.33333333333334</v>
      </c>
    </row>
    <row r="6" spans="4:14" ht="15.75">
      <c r="D6" s="32">
        <v>22</v>
      </c>
      <c r="E6" s="32">
        <v>160</v>
      </c>
      <c r="F6" s="32">
        <v>149</v>
      </c>
      <c r="G6" s="32">
        <v>144</v>
      </c>
      <c r="I6" s="32">
        <f>SUM(E6:G6)</f>
        <v>453</v>
      </c>
      <c r="J6" s="32">
        <v>3</v>
      </c>
      <c r="K6" s="34">
        <f>+I6/J6</f>
        <v>151</v>
      </c>
      <c r="L6" s="142">
        <f>SUM(I4:I6)</f>
        <v>1310</v>
      </c>
      <c r="M6" s="143">
        <f>+L6/9</f>
        <v>145.55555555555554</v>
      </c>
      <c r="N6" s="36">
        <v>1</v>
      </c>
    </row>
    <row r="7" ht="12.75"/>
    <row r="8" spans="2:11" ht="15.75">
      <c r="B8" s="39" t="s">
        <v>18</v>
      </c>
      <c r="C8" s="33">
        <v>42679</v>
      </c>
      <c r="D8" s="32">
        <v>11</v>
      </c>
      <c r="E8" s="32">
        <v>180</v>
      </c>
      <c r="F8" s="32">
        <v>157</v>
      </c>
      <c r="G8" s="32">
        <v>169</v>
      </c>
      <c r="H8" s="32">
        <v>213</v>
      </c>
      <c r="I8" s="32">
        <f>+H8+E8+F8+G8</f>
        <v>719</v>
      </c>
      <c r="J8" s="32">
        <v>4</v>
      </c>
      <c r="K8" s="34">
        <f>+I8/J8</f>
        <v>179.75</v>
      </c>
    </row>
    <row r="9" spans="2:13" ht="18">
      <c r="B9" s="37" t="s">
        <v>73</v>
      </c>
      <c r="C9" s="19"/>
      <c r="D9" s="32">
        <v>20</v>
      </c>
      <c r="E9" s="32">
        <v>159</v>
      </c>
      <c r="F9" s="32">
        <v>161</v>
      </c>
      <c r="G9" s="32">
        <v>187</v>
      </c>
      <c r="H9" s="32">
        <v>171</v>
      </c>
      <c r="I9" s="32">
        <f>+H9+E9+F9+G9</f>
        <v>678</v>
      </c>
      <c r="J9" s="32">
        <v>4</v>
      </c>
      <c r="K9" s="34">
        <f>+I9/J9</f>
        <v>169.5</v>
      </c>
      <c r="L9" s="142">
        <f>+I9+I8</f>
        <v>1397</v>
      </c>
      <c r="M9" s="143">
        <f>+L9/8</f>
        <v>174.625</v>
      </c>
    </row>
    <row r="10" spans="4:11" ht="15">
      <c r="D10" s="119">
        <v>15</v>
      </c>
      <c r="E10" s="32">
        <v>171</v>
      </c>
      <c r="F10" s="32">
        <v>145</v>
      </c>
      <c r="G10" s="32">
        <v>193</v>
      </c>
      <c r="H10" s="32"/>
      <c r="I10" s="32">
        <f>+H10+E10+F10+G10</f>
        <v>509</v>
      </c>
      <c r="J10" s="32">
        <v>3</v>
      </c>
      <c r="K10" s="34">
        <f>+I10/J10</f>
        <v>169.66666666666666</v>
      </c>
    </row>
    <row r="11" spans="4:13" ht="15">
      <c r="D11" s="119">
        <v>17</v>
      </c>
      <c r="E11" s="32">
        <v>131</v>
      </c>
      <c r="F11" s="32">
        <v>168</v>
      </c>
      <c r="G11" s="32">
        <v>164</v>
      </c>
      <c r="H11" s="32"/>
      <c r="I11" s="32">
        <f>+H11+E11+F11+G11</f>
        <v>463</v>
      </c>
      <c r="J11" s="32">
        <v>3</v>
      </c>
      <c r="K11" s="34">
        <f>+I11/J11</f>
        <v>154.33333333333334</v>
      </c>
      <c r="L11" s="142">
        <f>+I11+I10</f>
        <v>972</v>
      </c>
      <c r="M11" s="143">
        <f>+L11/6</f>
        <v>162</v>
      </c>
    </row>
    <row r="12" spans="1:17" s="37" customFormat="1" ht="15.75">
      <c r="A12" s="36"/>
      <c r="C12" s="33"/>
      <c r="D12" s="32"/>
      <c r="E12" s="32"/>
      <c r="F12" s="32"/>
      <c r="G12" s="32"/>
      <c r="H12" s="32"/>
      <c r="I12" s="32"/>
      <c r="J12" s="32"/>
      <c r="K12" s="34"/>
      <c r="L12" s="142">
        <f>+L9+L11</f>
        <v>2369</v>
      </c>
      <c r="M12" s="143">
        <f>+L12/14</f>
        <v>169.21428571428572</v>
      </c>
      <c r="N12" s="36"/>
      <c r="P12" s="32"/>
      <c r="Q12" s="32"/>
    </row>
    <row r="13" spans="1:17" s="37" customFormat="1" ht="15.75">
      <c r="A13" s="36"/>
      <c r="C13" s="33"/>
      <c r="D13" s="32"/>
      <c r="E13" s="32"/>
      <c r="F13" s="32"/>
      <c r="G13" s="32"/>
      <c r="H13" s="32"/>
      <c r="I13" s="32"/>
      <c r="J13" s="32"/>
      <c r="K13" s="34"/>
      <c r="L13" s="40"/>
      <c r="M13" s="41"/>
      <c r="N13" s="36"/>
      <c r="P13" s="32"/>
      <c r="Q13" s="32"/>
    </row>
    <row r="14" spans="1:16" s="37" customFormat="1" ht="18">
      <c r="A14" s="36">
        <v>1</v>
      </c>
      <c r="B14" s="39" t="s">
        <v>88</v>
      </c>
      <c r="C14" s="33">
        <v>42715</v>
      </c>
      <c r="D14" s="120"/>
      <c r="E14" s="32">
        <v>159</v>
      </c>
      <c r="F14" s="32">
        <v>150</v>
      </c>
      <c r="G14" s="32">
        <v>164</v>
      </c>
      <c r="H14" s="32">
        <v>143</v>
      </c>
      <c r="I14" s="32">
        <f>+E14+F14+G14+H14</f>
        <v>616</v>
      </c>
      <c r="J14" s="32">
        <v>4</v>
      </c>
      <c r="K14" s="34">
        <f>+I14/J14</f>
        <v>154</v>
      </c>
      <c r="L14" s="142">
        <f>+I14</f>
        <v>616</v>
      </c>
      <c r="M14" s="143">
        <f>+L14/4</f>
        <v>154</v>
      </c>
      <c r="N14" s="24"/>
      <c r="O14" s="32"/>
      <c r="P14" s="32"/>
    </row>
    <row r="15" spans="1:16" s="37" customFormat="1" ht="18">
      <c r="A15" s="17"/>
      <c r="B15" s="37" t="s">
        <v>89</v>
      </c>
      <c r="C15"/>
      <c r="D15" s="119"/>
      <c r="E15" s="32"/>
      <c r="F15" s="32"/>
      <c r="G15" s="32"/>
      <c r="H15" s="32"/>
      <c r="I15"/>
      <c r="J15"/>
      <c r="K15"/>
      <c r="L15"/>
      <c r="M15"/>
      <c r="N15"/>
      <c r="O15" s="32"/>
      <c r="P15" s="32"/>
    </row>
    <row r="16" spans="1:17" s="37" customFormat="1" ht="15">
      <c r="A16"/>
      <c r="B16"/>
      <c r="P16" s="32"/>
      <c r="Q16" s="32"/>
    </row>
    <row r="17" spans="1:16" s="37" customFormat="1" ht="15.75">
      <c r="A17" s="36">
        <v>1</v>
      </c>
      <c r="B17" s="39" t="s">
        <v>129</v>
      </c>
      <c r="C17" s="112">
        <v>42799</v>
      </c>
      <c r="D17" s="32"/>
      <c r="E17" s="32">
        <v>145</v>
      </c>
      <c r="F17" s="32">
        <v>168</v>
      </c>
      <c r="G17" s="32">
        <v>131</v>
      </c>
      <c r="H17" s="32">
        <v>116</v>
      </c>
      <c r="I17" s="32">
        <f>+H17+E17+F17+G17</f>
        <v>560</v>
      </c>
      <c r="J17" s="32">
        <v>4</v>
      </c>
      <c r="K17" s="34">
        <f>+I17/J17</f>
        <v>140</v>
      </c>
      <c r="L17"/>
      <c r="M17"/>
      <c r="O17" s="32"/>
      <c r="P17" s="32"/>
    </row>
    <row r="18" spans="1:16" s="24" customFormat="1" ht="18">
      <c r="A18"/>
      <c r="B18" s="37" t="s">
        <v>131</v>
      </c>
      <c r="C18"/>
      <c r="D18" s="32"/>
      <c r="E18" s="32">
        <v>157</v>
      </c>
      <c r="F18" s="32">
        <v>125</v>
      </c>
      <c r="G18" s="32">
        <v>125</v>
      </c>
      <c r="H18" s="32"/>
      <c r="I18" s="32">
        <f>+H18+E18+F18+G18</f>
        <v>407</v>
      </c>
      <c r="J18" s="32">
        <v>3</v>
      </c>
      <c r="K18" s="34">
        <f>+I18/J18</f>
        <v>135.66666666666666</v>
      </c>
      <c r="L18" s="142">
        <f>+I18+I17</f>
        <v>967</v>
      </c>
      <c r="M18" s="143">
        <f>+L18/7</f>
        <v>138.14285714285714</v>
      </c>
      <c r="O18" s="21"/>
      <c r="P18" s="21"/>
    </row>
    <row r="19" spans="1:17" s="24" customFormat="1" ht="18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4"/>
      <c r="L19" s="53"/>
      <c r="M19" s="41"/>
      <c r="N19" s="36"/>
      <c r="P19" s="21"/>
      <c r="Q19" s="21"/>
    </row>
    <row r="20" spans="1:17" s="24" customFormat="1" ht="18">
      <c r="A20" s="32"/>
      <c r="B20" s="37"/>
      <c r="C20" s="32"/>
      <c r="D20" s="32"/>
      <c r="E20" s="32"/>
      <c r="F20" s="32"/>
      <c r="G20" s="32"/>
      <c r="H20" s="32"/>
      <c r="I20" s="32"/>
      <c r="J20" s="32"/>
      <c r="K20" s="34"/>
      <c r="L20" s="53"/>
      <c r="M20" s="41"/>
      <c r="N20" s="36"/>
      <c r="P20" s="21"/>
      <c r="Q20" s="21"/>
    </row>
    <row r="21" spans="1:17" s="24" customFormat="1" ht="18">
      <c r="A21" s="32"/>
      <c r="B21" s="37"/>
      <c r="C21" s="32"/>
      <c r="D21" s="32"/>
      <c r="E21" s="32"/>
      <c r="F21" s="32"/>
      <c r="G21" s="32"/>
      <c r="H21" s="32"/>
      <c r="I21" s="32"/>
      <c r="J21" s="32"/>
      <c r="K21" s="34"/>
      <c r="L21" s="53"/>
      <c r="M21" s="41"/>
      <c r="N21" s="36"/>
      <c r="P21" s="21"/>
      <c r="Q21" s="21"/>
    </row>
    <row r="22" spans="1:17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23"/>
      <c r="O22" s="23"/>
      <c r="P22" s="21"/>
      <c r="Q22" s="21"/>
    </row>
    <row r="23" spans="1:17" s="24" customFormat="1" ht="18">
      <c r="A23" s="23">
        <f>SUM(A4:A22)</f>
        <v>3</v>
      </c>
      <c r="C23" s="23" t="s">
        <v>4</v>
      </c>
      <c r="D23" s="23"/>
      <c r="E23" s="23"/>
      <c r="F23" s="23"/>
      <c r="G23" s="23"/>
      <c r="H23" s="23"/>
      <c r="I23" s="23">
        <f>SUM(I3:I22)</f>
        <v>5262</v>
      </c>
      <c r="J23" s="23">
        <f>SUM(J3:J22)</f>
        <v>34</v>
      </c>
      <c r="K23" s="27">
        <f>I23/J23</f>
        <v>154.76470588235293</v>
      </c>
      <c r="L23" s="21"/>
      <c r="M23" s="22"/>
      <c r="N23" s="65">
        <f>SUM(N5:N22)</f>
        <v>1</v>
      </c>
      <c r="O23" s="23"/>
      <c r="P23" s="21"/>
      <c r="Q23" s="21"/>
    </row>
    <row r="24" spans="1:17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23"/>
      <c r="O24" s="23"/>
      <c r="P24" s="21"/>
      <c r="Q24" s="21"/>
    </row>
    <row r="25" spans="1:17" s="24" customFormat="1" ht="18">
      <c r="A25" s="23"/>
      <c r="C25" s="23"/>
      <c r="D25" s="21"/>
      <c r="E25" s="21"/>
      <c r="F25" s="21"/>
      <c r="G25" s="21"/>
      <c r="H25" s="21"/>
      <c r="I25" s="23"/>
      <c r="J25" s="23"/>
      <c r="K25" s="27"/>
      <c r="L25" s="21"/>
      <c r="M25" s="22"/>
      <c r="N25" s="23"/>
      <c r="O25" s="23"/>
      <c r="P25" s="21"/>
      <c r="Q25" s="21"/>
    </row>
    <row r="26" spans="1:17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23"/>
      <c r="O26" s="23"/>
      <c r="P26" s="21"/>
      <c r="Q26" s="21"/>
    </row>
    <row r="27" spans="1:17" s="24" customFormat="1" ht="18">
      <c r="A27" s="23"/>
      <c r="C27" s="21"/>
      <c r="D27" s="21"/>
      <c r="E27" s="21"/>
      <c r="F27" s="21"/>
      <c r="G27" s="21"/>
      <c r="H27" s="21"/>
      <c r="I27" s="23"/>
      <c r="J27" s="23"/>
      <c r="K27" s="27"/>
      <c r="L27" s="21"/>
      <c r="M27" s="22"/>
      <c r="N27" s="23"/>
      <c r="O27" s="23"/>
      <c r="P27" s="21"/>
      <c r="Q27" s="21"/>
    </row>
    <row r="28" spans="1:17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3"/>
      <c r="O28" s="23"/>
      <c r="P28" s="21"/>
      <c r="Q28" s="21"/>
    </row>
    <row r="29" spans="1:17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23"/>
      <c r="O29" s="23"/>
      <c r="P29" s="21"/>
      <c r="Q29" s="21"/>
    </row>
    <row r="30" spans="1:17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  <c r="N30" s="23"/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23"/>
      <c r="O31" s="23"/>
      <c r="P31" s="21"/>
      <c r="Q31" s="21"/>
    </row>
    <row r="32" spans="1:17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  <c r="N38" s="23"/>
      <c r="O38" s="23"/>
      <c r="P38" s="21"/>
      <c r="Q38" s="21"/>
    </row>
    <row r="39" spans="1:17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3"/>
      <c r="O39" s="23"/>
      <c r="P39" s="21"/>
      <c r="Q39" s="21"/>
    </row>
    <row r="40" spans="1:17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23"/>
      <c r="O40" s="23"/>
      <c r="P40" s="21"/>
      <c r="Q40" s="21"/>
    </row>
    <row r="41" spans="1:17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23"/>
      <c r="O41" s="23"/>
      <c r="P41" s="21"/>
      <c r="Q41" s="21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/>
      <c r="N42" s="23"/>
      <c r="O42" s="23"/>
      <c r="P42" s="21"/>
      <c r="Q42" s="21"/>
    </row>
    <row r="43" spans="1:17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N43" s="23"/>
      <c r="O43" s="23"/>
      <c r="P43" s="21"/>
      <c r="Q43" s="21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3"/>
      <c r="O45" s="23"/>
      <c r="P45" s="21"/>
      <c r="Q45" s="21"/>
    </row>
    <row r="46" spans="1:17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  <c r="N46" s="23"/>
      <c r="O46" s="23"/>
      <c r="P46" s="21"/>
      <c r="Q46" s="21"/>
    </row>
    <row r="47" spans="1:17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/>
      <c r="N47" s="23"/>
      <c r="O47" s="23"/>
      <c r="P47" s="21"/>
      <c r="Q47" s="21"/>
    </row>
    <row r="48" spans="1:17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  <c r="N48" s="23"/>
      <c r="O48" s="23"/>
      <c r="P48" s="21"/>
      <c r="Q48" s="21"/>
    </row>
    <row r="49" spans="1:17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  <c r="N49" s="23"/>
      <c r="O49" s="23"/>
      <c r="P49" s="21"/>
      <c r="Q49" s="21"/>
    </row>
    <row r="50" spans="1:17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2"/>
      <c r="N50" s="23"/>
      <c r="O50" s="23"/>
      <c r="P50" s="21"/>
      <c r="Q50" s="21"/>
    </row>
    <row r="51" spans="1:17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  <c r="N51" s="23"/>
      <c r="O51" s="23"/>
      <c r="P51" s="21"/>
      <c r="Q51" s="21"/>
    </row>
    <row r="52" spans="1:17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2"/>
      <c r="N52" s="23"/>
      <c r="O52" s="23"/>
      <c r="P52" s="21"/>
      <c r="Q52" s="21"/>
    </row>
    <row r="53" spans="1:17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  <c r="N53" s="23"/>
      <c r="O53" s="23"/>
      <c r="P53" s="21"/>
      <c r="Q53" s="21"/>
    </row>
    <row r="54" spans="1:17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2"/>
      <c r="N54" s="23"/>
      <c r="O54" s="23"/>
      <c r="P54" s="21"/>
      <c r="Q54" s="21"/>
    </row>
    <row r="55" spans="1:17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2"/>
      <c r="N55" s="23"/>
      <c r="O55" s="23"/>
      <c r="P55" s="21"/>
      <c r="Q55" s="21"/>
    </row>
    <row r="56" spans="1:17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2"/>
      <c r="N56" s="23"/>
      <c r="O56" s="23"/>
      <c r="P56" s="21"/>
      <c r="Q56" s="21"/>
    </row>
    <row r="57" spans="1:17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2"/>
      <c r="N57" s="23"/>
      <c r="O57" s="23"/>
      <c r="P57" s="21"/>
      <c r="Q57" s="21"/>
    </row>
    <row r="58" spans="1:17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2"/>
      <c r="N58" s="23"/>
      <c r="O58" s="23"/>
      <c r="P58" s="21"/>
      <c r="Q58" s="21"/>
    </row>
    <row r="59" spans="1:17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23"/>
      <c r="O59" s="23"/>
      <c r="P59" s="21"/>
      <c r="Q59" s="21"/>
    </row>
    <row r="60" spans="1:17" s="26" customFormat="1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  <c r="N60" s="23"/>
      <c r="O60" s="23"/>
      <c r="P60" s="23"/>
      <c r="Q60" s="23"/>
    </row>
    <row r="61" spans="1:17" s="26" customFormat="1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2"/>
      <c r="N61" s="23"/>
      <c r="O61" s="23"/>
      <c r="P61" s="23"/>
      <c r="Q61" s="23"/>
    </row>
    <row r="62" spans="1:17" s="26" customFormat="1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2"/>
      <c r="N62" s="23"/>
      <c r="O62" s="23"/>
      <c r="P62" s="23"/>
      <c r="Q62" s="23"/>
    </row>
    <row r="63" spans="1:17" s="24" customFormat="1" ht="18">
      <c r="A63" s="2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23"/>
      <c r="O63" s="23"/>
      <c r="P63" s="21"/>
      <c r="Q63" s="21"/>
    </row>
    <row r="64" spans="1:17" s="26" customFormat="1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2"/>
      <c r="N64" s="23"/>
      <c r="O64" s="23"/>
      <c r="P64" s="23"/>
      <c r="Q64" s="23"/>
    </row>
    <row r="65" spans="1:17" s="24" customFormat="1" ht="18">
      <c r="A65" s="23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/>
      <c r="N65" s="23"/>
      <c r="O65" s="23"/>
      <c r="P65" s="21"/>
      <c r="Q65" s="21"/>
    </row>
    <row r="66" spans="1:17" s="24" customFormat="1" ht="18">
      <c r="A66" s="23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  <c r="N66" s="23"/>
      <c r="O66" s="23"/>
      <c r="P66" s="21"/>
      <c r="Q66" s="21"/>
    </row>
    <row r="67" spans="1:17" s="24" customFormat="1" ht="18">
      <c r="A67" s="2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2"/>
      <c r="N67" s="23"/>
      <c r="O67" s="23"/>
      <c r="P67" s="21"/>
      <c r="Q67" s="21"/>
    </row>
    <row r="68" spans="1:17" s="24" customFormat="1" ht="18">
      <c r="A68" s="23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  <c r="N68" s="23"/>
      <c r="O68" s="23"/>
      <c r="P68" s="21"/>
      <c r="Q68" s="21"/>
    </row>
    <row r="69" spans="1:17" s="24" customFormat="1" ht="18">
      <c r="A69" s="23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2"/>
      <c r="N69" s="23"/>
      <c r="O69" s="23"/>
      <c r="P69" s="21"/>
      <c r="Q69" s="21"/>
    </row>
    <row r="70" spans="1:17" s="24" customFormat="1" ht="18">
      <c r="A70" s="23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2"/>
      <c r="N70" s="23"/>
      <c r="O70" s="23"/>
      <c r="P70" s="21"/>
      <c r="Q70" s="21"/>
    </row>
    <row r="71" spans="1:17" s="24" customFormat="1" ht="18">
      <c r="A71" s="23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23"/>
      <c r="O71" s="23"/>
      <c r="P71" s="21"/>
      <c r="Q71" s="21"/>
    </row>
    <row r="72" spans="1:14" ht="18">
      <c r="A72" s="23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2"/>
      <c r="N72" s="23"/>
    </row>
    <row r="73" spans="1:14" ht="18">
      <c r="A73" s="23"/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2"/>
      <c r="N73" s="23"/>
    </row>
  </sheetData>
  <sheetProtection/>
  <mergeCells count="2">
    <mergeCell ref="A1:A3"/>
    <mergeCell ref="N1:N3"/>
  </mergeCells>
  <conditionalFormatting sqref="E8:H15 E17:H18">
    <cfRule type="cellIs" priority="89" dxfId="0" operator="greaterThan" stopIfTrue="1">
      <formula>199</formula>
    </cfRule>
  </conditionalFormatting>
  <conditionalFormatting sqref="E8:G15 E14:H15 E17:H18">
    <cfRule type="cellIs" priority="88" dxfId="9" operator="greaterThan" stopIfTrue="1">
      <formula>199</formula>
    </cfRule>
  </conditionalFormatting>
  <conditionalFormatting sqref="E8:G11 E8:H9 E14:H15 E17:H18">
    <cfRule type="cellIs" priority="85" dxfId="2" operator="greaterThan" stopIfTrue="1">
      <formula>199</formula>
    </cfRule>
  </conditionalFormatting>
  <conditionalFormatting sqref="E8:H11 E14:H15 E17:H18">
    <cfRule type="cellIs" priority="81" dxfId="0" operator="greaterThan" stopIfTrue="1">
      <formula>199</formula>
    </cfRule>
    <cfRule type="cellIs" priority="82" dxfId="0" operator="greaterThan" stopIfTrue="1">
      <formula>199</formula>
    </cfRule>
  </conditionalFormatting>
  <conditionalFormatting sqref="E8:H11 E14:H15 E17:H18">
    <cfRule type="cellIs" priority="78" dxfId="2" operator="greaterThan" stopIfTrue="1">
      <formula>199</formula>
    </cfRule>
    <cfRule type="cellIs" priority="79" dxfId="0" operator="greaterThan" stopIfTrue="1">
      <formula>199</formula>
    </cfRule>
    <cfRule type="cellIs" priority="80" dxfId="0" operator="greaterThan" stopIfTrue="1">
      <formula>199</formula>
    </cfRule>
  </conditionalFormatting>
  <conditionalFormatting sqref="E8:H11 J8:J11 E14:H15 J14 D17:H18">
    <cfRule type="cellIs" priority="75" dxfId="2" operator="greaterThan" stopIfTrue="1">
      <formula>199</formula>
    </cfRule>
    <cfRule type="cellIs" priority="76" dxfId="0" operator="greaterThan" stopIfTrue="1">
      <formula>199</formula>
    </cfRule>
    <cfRule type="cellIs" priority="77" dxfId="2" operator="greaterThan" stopIfTrue="1">
      <formula>199</formula>
    </cfRule>
  </conditionalFormatting>
  <conditionalFormatting sqref="J17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  <ignoredErrors>
    <ignoredError sqref="I4:I5 I6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J5" sqref="J5:J7"/>
    </sheetView>
  </sheetViews>
  <sheetFormatPr defaultColWidth="11.421875" defaultRowHeight="12.75"/>
  <cols>
    <col min="1" max="1" width="3.421875" style="17" bestFit="1" customWidth="1"/>
    <col min="2" max="2" width="20.8515625" style="18" bestFit="1" customWidth="1"/>
    <col min="3" max="3" width="13.421875" style="19" bestFit="1" customWidth="1"/>
    <col min="4" max="4" width="6.7109375" style="19" bestFit="1" customWidth="1"/>
    <col min="5" max="7" width="6.00390625" style="19" bestFit="1" customWidth="1"/>
    <col min="8" max="8" width="5.140625" style="19" bestFit="1" customWidth="1"/>
    <col min="9" max="9" width="7.57421875" style="19" bestFit="1" customWidth="1"/>
    <col min="10" max="10" width="7.8515625" style="19" bestFit="1" customWidth="1"/>
    <col min="11" max="11" width="11.421875" style="19" customWidth="1"/>
    <col min="12" max="12" width="7.57421875" style="19" bestFit="1" customWidth="1"/>
    <col min="13" max="13" width="6.421875" style="20" bestFit="1" customWidth="1"/>
    <col min="14" max="14" width="4.14062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70" t="s">
        <v>4</v>
      </c>
      <c r="L1" s="8"/>
      <c r="M1" s="28"/>
      <c r="N1" s="171" t="s">
        <v>26</v>
      </c>
      <c r="P1" s="8"/>
      <c r="Q1" s="8"/>
    </row>
    <row r="2" spans="1:17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36"/>
      <c r="M2" s="38"/>
      <c r="N2" s="171"/>
      <c r="P2" s="32"/>
      <c r="Q2" s="32"/>
    </row>
    <row r="3" spans="1:17" s="37" customFormat="1" ht="15.75">
      <c r="A3" s="170"/>
      <c r="B3" s="36"/>
      <c r="C3" s="33"/>
      <c r="D3" s="32"/>
      <c r="E3" s="32"/>
      <c r="F3" s="32"/>
      <c r="G3" s="32"/>
      <c r="H3" s="32"/>
      <c r="I3" s="32"/>
      <c r="J3" s="29"/>
      <c r="K3" s="34"/>
      <c r="L3" s="36"/>
      <c r="M3" s="38"/>
      <c r="N3" s="171"/>
      <c r="P3" s="32"/>
      <c r="Q3" s="32"/>
    </row>
    <row r="4" spans="1:17" s="37" customFormat="1" ht="15.75">
      <c r="A4" s="47"/>
      <c r="B4" s="36"/>
      <c r="C4" s="33"/>
      <c r="D4" s="32"/>
      <c r="E4" s="32"/>
      <c r="F4" s="32"/>
      <c r="G4" s="32"/>
      <c r="H4" s="32"/>
      <c r="I4" s="32"/>
      <c r="J4" s="29"/>
      <c r="K4" s="34"/>
      <c r="L4" s="36"/>
      <c r="M4" s="38"/>
      <c r="N4" s="49"/>
      <c r="P4" s="32"/>
      <c r="Q4" s="32"/>
    </row>
    <row r="5" spans="1:11" ht="15.75">
      <c r="A5" s="36"/>
      <c r="B5" s="39"/>
      <c r="C5" s="112"/>
      <c r="D5" s="35"/>
      <c r="E5" s="32"/>
      <c r="F5" s="32"/>
      <c r="G5" s="32"/>
      <c r="I5" s="32">
        <f>SUM(E5:H5)</f>
        <v>0</v>
      </c>
      <c r="J5" s="32"/>
      <c r="K5" s="34" t="e">
        <f>+I5/J5</f>
        <v>#DIV/0!</v>
      </c>
    </row>
    <row r="6" spans="2:11" ht="15">
      <c r="B6" s="37"/>
      <c r="D6" s="35"/>
      <c r="E6" s="32"/>
      <c r="F6" s="32"/>
      <c r="G6" s="32"/>
      <c r="I6" s="32">
        <f>SUM(E6:H6)</f>
        <v>0</v>
      </c>
      <c r="J6" s="32"/>
      <c r="K6" s="34" t="e">
        <f>+I6/J6</f>
        <v>#DIV/0!</v>
      </c>
    </row>
    <row r="7" spans="4:14" ht="15.75">
      <c r="D7" s="35"/>
      <c r="E7" s="32"/>
      <c r="F7" s="32"/>
      <c r="G7" s="32"/>
      <c r="I7" s="32">
        <f>SUM(E7:H7)</f>
        <v>0</v>
      </c>
      <c r="J7" s="32"/>
      <c r="K7" s="34" t="e">
        <f>+I7/J7</f>
        <v>#DIV/0!</v>
      </c>
      <c r="L7" s="69">
        <f>+I5+I6+I7</f>
        <v>0</v>
      </c>
      <c r="M7" s="70">
        <f>+L7/9</f>
        <v>0</v>
      </c>
      <c r="N7" s="36">
        <v>1</v>
      </c>
    </row>
    <row r="8" ht="12.75"/>
    <row r="9" ht="12.75"/>
    <row r="10" ht="12.75"/>
    <row r="11" ht="12.75"/>
    <row r="12" spans="1:17" s="37" customFormat="1" ht="15.75">
      <c r="A12" s="36"/>
      <c r="C12" s="33"/>
      <c r="D12" s="32"/>
      <c r="E12" s="32"/>
      <c r="F12" s="32"/>
      <c r="G12" s="32"/>
      <c r="H12" s="32"/>
      <c r="I12" s="32"/>
      <c r="J12" s="32"/>
      <c r="K12" s="34"/>
      <c r="L12" s="40"/>
      <c r="M12" s="41"/>
      <c r="N12" s="36"/>
      <c r="P12" s="32"/>
      <c r="Q12" s="32"/>
    </row>
    <row r="13" spans="1:17" s="37" customFormat="1" ht="15.75">
      <c r="A13" s="36"/>
      <c r="C13" s="33"/>
      <c r="D13" s="32"/>
      <c r="E13" s="32"/>
      <c r="F13" s="32"/>
      <c r="G13" s="32"/>
      <c r="H13" s="32"/>
      <c r="I13" s="32"/>
      <c r="J13" s="32"/>
      <c r="K13" s="34"/>
      <c r="L13" s="40"/>
      <c r="M13" s="41"/>
      <c r="N13" s="36"/>
      <c r="P13" s="32"/>
      <c r="Q13" s="32"/>
    </row>
    <row r="14" spans="1:17" s="37" customFormat="1" ht="15.75">
      <c r="A14" s="36"/>
      <c r="C14" s="33"/>
      <c r="D14" s="32"/>
      <c r="E14" s="32"/>
      <c r="F14" s="32"/>
      <c r="G14" s="32"/>
      <c r="H14" s="32"/>
      <c r="I14" s="32"/>
      <c r="J14" s="32"/>
      <c r="K14" s="34"/>
      <c r="L14" s="40"/>
      <c r="M14" s="41"/>
      <c r="N14" s="36"/>
      <c r="P14" s="32"/>
      <c r="Q14" s="32"/>
    </row>
    <row r="15" spans="1:17" s="37" customFormat="1" ht="15.75">
      <c r="A15" s="32"/>
      <c r="C15" s="32"/>
      <c r="D15" s="32"/>
      <c r="E15" s="32"/>
      <c r="F15" s="32"/>
      <c r="G15" s="32"/>
      <c r="H15" s="32"/>
      <c r="I15" s="32"/>
      <c r="J15" s="32"/>
      <c r="K15" s="34"/>
      <c r="L15" s="53"/>
      <c r="M15" s="41"/>
      <c r="N15" s="36"/>
      <c r="P15" s="32"/>
      <c r="Q15" s="32"/>
    </row>
    <row r="16" spans="1:17" s="24" customFormat="1" ht="18">
      <c r="A16" s="2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3"/>
      <c r="P16" s="21"/>
      <c r="Q16" s="21"/>
    </row>
    <row r="17" spans="1:17" s="24" customFormat="1" ht="18">
      <c r="A17" s="23">
        <f>SUM(A5:A16)</f>
        <v>0</v>
      </c>
      <c r="C17" s="23" t="s">
        <v>4</v>
      </c>
      <c r="D17" s="23"/>
      <c r="E17" s="23"/>
      <c r="F17" s="23"/>
      <c r="G17" s="23"/>
      <c r="H17" s="23"/>
      <c r="I17" s="23">
        <f>SUM(I3:I16)</f>
        <v>0</v>
      </c>
      <c r="J17" s="23">
        <f>SUM(J3:J16)</f>
        <v>0</v>
      </c>
      <c r="K17" s="27" t="e">
        <f>I17/J17</f>
        <v>#DIV/0!</v>
      </c>
      <c r="L17" s="21"/>
      <c r="M17" s="22"/>
      <c r="N17" s="65">
        <f>SUM(N5:N16)</f>
        <v>1</v>
      </c>
      <c r="P17" s="21"/>
      <c r="Q17" s="21"/>
    </row>
    <row r="18" spans="1:17" s="24" customFormat="1" ht="18">
      <c r="A18" s="23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23"/>
      <c r="O18" s="23"/>
      <c r="P18" s="21"/>
      <c r="Q18" s="21"/>
    </row>
    <row r="19" spans="1:17" s="24" customFormat="1" ht="18">
      <c r="A19" s="23"/>
      <c r="C19" s="23"/>
      <c r="D19" s="21"/>
      <c r="E19" s="21"/>
      <c r="F19" s="21"/>
      <c r="G19" s="21"/>
      <c r="H19" s="21"/>
      <c r="I19" s="23"/>
      <c r="J19" s="23"/>
      <c r="K19" s="27"/>
      <c r="L19" s="21"/>
      <c r="M19" s="22"/>
      <c r="N19" s="23"/>
      <c r="O19" s="23"/>
      <c r="P19" s="21"/>
      <c r="Q19" s="21"/>
    </row>
    <row r="20" spans="1:17" s="24" customFormat="1" ht="18">
      <c r="A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23"/>
      <c r="O20" s="23"/>
      <c r="P20" s="21"/>
      <c r="Q20" s="21"/>
    </row>
    <row r="21" spans="1:17" s="24" customFormat="1" ht="18">
      <c r="A21" s="23"/>
      <c r="C21" s="21"/>
      <c r="D21" s="21"/>
      <c r="E21" s="21"/>
      <c r="F21" s="21"/>
      <c r="G21" s="21"/>
      <c r="H21" s="21"/>
      <c r="I21" s="23"/>
      <c r="J21" s="23"/>
      <c r="K21" s="27"/>
      <c r="L21" s="21"/>
      <c r="M21" s="22"/>
      <c r="N21" s="23"/>
      <c r="O21" s="23"/>
      <c r="P21" s="21"/>
      <c r="Q21" s="21"/>
    </row>
    <row r="22" spans="1:17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23"/>
      <c r="O22" s="23"/>
      <c r="P22" s="21"/>
      <c r="Q22" s="21"/>
    </row>
    <row r="23" spans="1:17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23"/>
      <c r="O23" s="23"/>
      <c r="P23" s="21"/>
      <c r="Q23" s="21"/>
    </row>
    <row r="24" spans="1:17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23"/>
      <c r="O24" s="23"/>
      <c r="P24" s="21"/>
      <c r="Q24" s="21"/>
    </row>
    <row r="25" spans="1:17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23"/>
      <c r="O25" s="23"/>
      <c r="P25" s="21"/>
      <c r="Q25" s="21"/>
    </row>
    <row r="26" spans="1:17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23"/>
      <c r="O26" s="23"/>
      <c r="P26" s="21"/>
      <c r="Q26" s="21"/>
    </row>
    <row r="27" spans="1:17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3"/>
      <c r="O27" s="23"/>
      <c r="P27" s="21"/>
      <c r="Q27" s="21"/>
    </row>
    <row r="28" spans="1:17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3"/>
      <c r="O28" s="23"/>
      <c r="P28" s="21"/>
      <c r="Q28" s="21"/>
    </row>
    <row r="29" spans="1:17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23"/>
      <c r="O29" s="23"/>
      <c r="P29" s="21"/>
      <c r="Q29" s="21"/>
    </row>
    <row r="30" spans="1:17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  <c r="N30" s="23"/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23"/>
      <c r="O31" s="23"/>
      <c r="P31" s="21"/>
      <c r="Q31" s="21"/>
    </row>
    <row r="32" spans="1:17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  <c r="N38" s="23"/>
      <c r="O38" s="23"/>
      <c r="P38" s="21"/>
      <c r="Q38" s="21"/>
    </row>
    <row r="39" spans="1:17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3"/>
      <c r="O39" s="23"/>
      <c r="P39" s="21"/>
      <c r="Q39" s="21"/>
    </row>
    <row r="40" spans="1:17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23"/>
      <c r="O40" s="23"/>
      <c r="P40" s="21"/>
      <c r="Q40" s="21"/>
    </row>
    <row r="41" spans="1:17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23"/>
      <c r="O41" s="23"/>
      <c r="P41" s="21"/>
      <c r="Q41" s="21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/>
      <c r="N42" s="23"/>
      <c r="O42" s="23"/>
      <c r="P42" s="21"/>
      <c r="Q42" s="21"/>
    </row>
    <row r="43" spans="1:17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N43" s="23"/>
      <c r="O43" s="23"/>
      <c r="P43" s="21"/>
      <c r="Q43" s="21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3"/>
      <c r="O45" s="23"/>
      <c r="P45" s="21"/>
      <c r="Q45" s="21"/>
    </row>
    <row r="46" spans="1:17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  <c r="N46" s="23"/>
      <c r="O46" s="23"/>
      <c r="P46" s="21"/>
      <c r="Q46" s="21"/>
    </row>
    <row r="47" spans="1:17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/>
      <c r="N47" s="23"/>
      <c r="O47" s="23"/>
      <c r="P47" s="21"/>
      <c r="Q47" s="21"/>
    </row>
    <row r="48" spans="1:17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  <c r="N48" s="23"/>
      <c r="O48" s="23"/>
      <c r="P48" s="21"/>
      <c r="Q48" s="21"/>
    </row>
    <row r="49" spans="1:17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  <c r="N49" s="23"/>
      <c r="O49" s="23"/>
      <c r="P49" s="21"/>
      <c r="Q49" s="21"/>
    </row>
    <row r="50" spans="1:17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2"/>
      <c r="N50" s="23"/>
      <c r="O50" s="23"/>
      <c r="P50" s="21"/>
      <c r="Q50" s="21"/>
    </row>
    <row r="51" spans="1:17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  <c r="N51" s="23"/>
      <c r="O51" s="23"/>
      <c r="P51" s="21"/>
      <c r="Q51" s="21"/>
    </row>
    <row r="52" spans="1:17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2"/>
      <c r="N52" s="23"/>
      <c r="O52" s="23"/>
      <c r="P52" s="21"/>
      <c r="Q52" s="21"/>
    </row>
    <row r="53" spans="1:17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  <c r="N53" s="23"/>
      <c r="O53" s="23"/>
      <c r="P53" s="21"/>
      <c r="Q53" s="21"/>
    </row>
    <row r="54" spans="1:17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2"/>
      <c r="N54" s="23"/>
      <c r="O54" s="23"/>
      <c r="P54" s="21"/>
      <c r="Q54" s="21"/>
    </row>
    <row r="55" spans="1:17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2"/>
      <c r="N55" s="23"/>
      <c r="O55" s="23"/>
      <c r="P55" s="21"/>
      <c r="Q55" s="21"/>
    </row>
    <row r="56" spans="1:17" s="26" customFormat="1" ht="18">
      <c r="A56" s="23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2"/>
      <c r="N56" s="23"/>
      <c r="O56" s="23"/>
      <c r="P56" s="23"/>
      <c r="Q56" s="23"/>
    </row>
    <row r="57" spans="1:17" s="26" customFormat="1" ht="18">
      <c r="A57" s="23"/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2"/>
      <c r="N57" s="23"/>
      <c r="O57" s="23"/>
      <c r="P57" s="23"/>
      <c r="Q57" s="23"/>
    </row>
    <row r="58" spans="1:17" s="26" customFormat="1" ht="18">
      <c r="A58" s="23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2"/>
      <c r="N58" s="23"/>
      <c r="O58" s="23"/>
      <c r="P58" s="23"/>
      <c r="Q58" s="23"/>
    </row>
    <row r="59" spans="1:17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23"/>
      <c r="O59" s="23"/>
      <c r="P59" s="21"/>
      <c r="Q59" s="21"/>
    </row>
    <row r="60" spans="1:17" s="26" customFormat="1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  <c r="N60" s="23"/>
      <c r="O60" s="23"/>
      <c r="P60" s="23"/>
      <c r="Q60" s="23"/>
    </row>
    <row r="61" spans="1:17" s="24" customFormat="1" ht="18">
      <c r="A61" s="2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2"/>
      <c r="N61" s="23"/>
      <c r="O61" s="23"/>
      <c r="P61" s="21"/>
      <c r="Q61" s="21"/>
    </row>
    <row r="62" spans="1:17" s="24" customFormat="1" ht="18">
      <c r="A62" s="2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2"/>
      <c r="N62" s="23"/>
      <c r="O62" s="23"/>
      <c r="P62" s="21"/>
      <c r="Q62" s="21"/>
    </row>
    <row r="63" spans="1:17" s="24" customFormat="1" ht="18">
      <c r="A63" s="2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23"/>
      <c r="O63" s="23"/>
      <c r="P63" s="21"/>
      <c r="Q63" s="21"/>
    </row>
    <row r="64" spans="1:17" s="24" customFormat="1" ht="18">
      <c r="A64" s="23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2"/>
      <c r="N64" s="23"/>
      <c r="O64" s="23"/>
      <c r="P64" s="21"/>
      <c r="Q64" s="21"/>
    </row>
    <row r="65" spans="1:17" s="24" customFormat="1" ht="18">
      <c r="A65" s="23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/>
      <c r="N65" s="23"/>
      <c r="O65" s="23"/>
      <c r="P65" s="21"/>
      <c r="Q65" s="21"/>
    </row>
    <row r="66" spans="1:17" s="24" customFormat="1" ht="18">
      <c r="A66" s="23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  <c r="N66" s="23"/>
      <c r="O66" s="23"/>
      <c r="P66" s="21"/>
      <c r="Q66" s="21"/>
    </row>
    <row r="67" spans="1:17" s="24" customFormat="1" ht="18">
      <c r="A67" s="2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2"/>
      <c r="N67" s="23"/>
      <c r="O67" s="23"/>
      <c r="P67" s="21"/>
      <c r="Q67" s="21"/>
    </row>
  </sheetData>
  <sheetProtection/>
  <mergeCells count="2">
    <mergeCell ref="A1:A3"/>
    <mergeCell ref="N1:N3"/>
  </mergeCells>
  <conditionalFormatting sqref="E12:H14">
    <cfRule type="cellIs" priority="32" dxfId="0" operator="greaterThan" stopIfTrue="1">
      <formula>199</formula>
    </cfRule>
  </conditionalFormatting>
  <conditionalFormatting sqref="E12:G14">
    <cfRule type="cellIs" priority="31" dxfId="9" operator="greaterThan" stopIfTrue="1">
      <formula>199</formula>
    </cfRule>
  </conditionalFormatting>
  <conditionalFormatting sqref="E12:G14">
    <cfRule type="cellIs" priority="30" dxfId="0" operator="greaterThan" stopIfTrue="1">
      <formula>199</formula>
    </cfRule>
  </conditionalFormatting>
  <conditionalFormatting sqref="E5:H7 J5:J7">
    <cfRule type="cellIs" priority="27" dxfId="2" operator="greaterThan" stopIfTrue="1">
      <formula>199</formula>
    </cfRule>
    <cfRule type="cellIs" priority="28" dxfId="0" operator="greaterThan" stopIfTrue="1">
      <formula>199</formula>
    </cfRule>
    <cfRule type="cellIs" priority="29" dxfId="2" operator="greaterThan" stopIfTrue="1">
      <formula>199</formula>
    </cfRule>
  </conditionalFormatting>
  <conditionalFormatting sqref="E5:H7">
    <cfRule type="cellIs" priority="26" dxfId="0" operator="greaterThan" stopIfTrue="1">
      <formula>199</formula>
    </cfRule>
  </conditionalFormatting>
  <conditionalFormatting sqref="E5:G7">
    <cfRule type="cellIs" priority="25" dxfId="9" operator="greaterThan" stopIfTrue="1">
      <formula>199</formula>
    </cfRule>
  </conditionalFormatting>
  <conditionalFormatting sqref="E5:H7">
    <cfRule type="cellIs" priority="22" dxfId="2" operator="greaterThan" stopIfTrue="1">
      <formula>199</formula>
    </cfRule>
    <cfRule type="cellIs" priority="23" dxfId="0" operator="greaterThan" stopIfTrue="1">
      <formula>199</formula>
    </cfRule>
    <cfRule type="cellIs" priority="24" dxfId="0" operator="greaterThan" stopIfTrue="1">
      <formula>199</formula>
    </cfRule>
  </conditionalFormatting>
  <conditionalFormatting sqref="G6:G7">
    <cfRule type="cellIs" priority="19" dxfId="2" operator="greaterThan" stopIfTrue="1">
      <formula>199</formula>
    </cfRule>
    <cfRule type="cellIs" priority="20" dxfId="0" operator="greaterThan" stopIfTrue="1">
      <formula>199</formula>
    </cfRule>
    <cfRule type="cellIs" priority="21" dxfId="0" operator="greaterThan" stopIfTrue="1">
      <formula>199</formula>
    </cfRule>
  </conditionalFormatting>
  <conditionalFormatting sqref="G6:G7">
    <cfRule type="cellIs" priority="16" dxfId="2" operator="greaterThan" stopIfTrue="1">
      <formula>199</formula>
    </cfRule>
    <cfRule type="cellIs" priority="17" dxfId="0" operator="greaterThan" stopIfTrue="1">
      <formula>199</formula>
    </cfRule>
    <cfRule type="cellIs" priority="18" dxfId="2" operator="greaterThan" stopIfTrue="1">
      <formula>199</formula>
    </cfRule>
  </conditionalFormatting>
  <conditionalFormatting sqref="G6:G7">
    <cfRule type="cellIs" priority="15" dxfId="0" operator="greaterThan" stopIfTrue="1">
      <formula>199</formula>
    </cfRule>
  </conditionalFormatting>
  <conditionalFormatting sqref="G6:G7">
    <cfRule type="cellIs" priority="14" dxfId="9" operator="greaterThan" stopIfTrue="1">
      <formula>199</formula>
    </cfRule>
  </conditionalFormatting>
  <conditionalFormatting sqref="G6:G7">
    <cfRule type="cellIs" priority="13" dxfId="2" operator="greaterThan" stopIfTrue="1">
      <formula>199</formula>
    </cfRule>
  </conditionalFormatting>
  <conditionalFormatting sqref="E5:F7">
    <cfRule type="cellIs" priority="10" dxfId="2" operator="greaterThan" stopIfTrue="1">
      <formula>199</formula>
    </cfRule>
    <cfRule type="cellIs" priority="11" dxfId="0" operator="greaterThan" stopIfTrue="1">
      <formula>199</formula>
    </cfRule>
    <cfRule type="cellIs" priority="12" dxfId="2" operator="greaterThan" stopIfTrue="1">
      <formula>199</formula>
    </cfRule>
  </conditionalFormatting>
  <conditionalFormatting sqref="G5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0" operator="greaterThan" stopIfTrue="1">
      <formula>199</formula>
    </cfRule>
  </conditionalFormatting>
  <conditionalFormatting sqref="G5">
    <cfRule type="cellIs" priority="4" dxfId="2" operator="greaterThan" stopIfTrue="1">
      <formula>199</formula>
    </cfRule>
    <cfRule type="cellIs" priority="5" dxfId="0" operator="greaterThan" stopIfTrue="1">
      <formula>199</formula>
    </cfRule>
    <cfRule type="cellIs" priority="6" dxfId="2" operator="greaterThan" stopIfTrue="1">
      <formula>199</formula>
    </cfRule>
  </conditionalFormatting>
  <conditionalFormatting sqref="G5">
    <cfRule type="cellIs" priority="3" dxfId="0" operator="greaterThan" stopIfTrue="1">
      <formula>199</formula>
    </cfRule>
  </conditionalFormatting>
  <conditionalFormatting sqref="G5">
    <cfRule type="cellIs" priority="2" dxfId="9" operator="greaterThan" stopIfTrue="1">
      <formula>199</formula>
    </cfRule>
  </conditionalFormatting>
  <conditionalFormatting sqref="G5">
    <cfRule type="cellIs" priority="1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95"/>
  <sheetViews>
    <sheetView zoomScalePageLayoutView="0" workbookViewId="0" topLeftCell="A31">
      <selection activeCell="G40" sqref="G40"/>
    </sheetView>
  </sheetViews>
  <sheetFormatPr defaultColWidth="11.421875" defaultRowHeight="12.75"/>
  <cols>
    <col min="1" max="1" width="3.421875" style="17" bestFit="1" customWidth="1"/>
    <col min="2" max="2" width="20.8515625" style="18" bestFit="1" customWidth="1"/>
    <col min="3" max="3" width="13.421875" style="19" bestFit="1" customWidth="1"/>
    <col min="4" max="4" width="6.7109375" style="19" bestFit="1" customWidth="1"/>
    <col min="5" max="7" width="6.00390625" style="19" bestFit="1" customWidth="1"/>
    <col min="8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customWidth="1"/>
    <col min="13" max="13" width="7.57421875" style="19" bestFit="1" customWidth="1"/>
    <col min="14" max="14" width="6.421875" style="20" bestFit="1" customWidth="1"/>
    <col min="15" max="15" width="4.14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70" t="s">
        <v>4</v>
      </c>
      <c r="M1" s="8"/>
      <c r="N1" s="28"/>
      <c r="O1" s="171" t="s">
        <v>26</v>
      </c>
      <c r="Q1" s="8"/>
      <c r="R1" s="8"/>
    </row>
    <row r="2" spans="1:18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71"/>
      <c r="Q2" s="32"/>
      <c r="R2" s="32"/>
    </row>
    <row r="3" spans="1:18" s="37" customFormat="1" ht="15.75">
      <c r="A3" s="170"/>
      <c r="B3" s="36"/>
      <c r="C3" s="33"/>
      <c r="D3" s="32"/>
      <c r="E3" s="32"/>
      <c r="F3" s="32"/>
      <c r="G3" s="32"/>
      <c r="H3" s="32"/>
      <c r="I3" s="32"/>
      <c r="J3" s="32"/>
      <c r="K3" s="29"/>
      <c r="L3" s="34"/>
      <c r="M3" s="36"/>
      <c r="N3" s="38"/>
      <c r="O3" s="171"/>
      <c r="Q3" s="32"/>
      <c r="R3" s="32"/>
    </row>
    <row r="4" spans="1:18" s="37" customFormat="1" ht="15.75">
      <c r="A4" s="47"/>
      <c r="B4" s="36"/>
      <c r="C4" s="33"/>
      <c r="D4" s="32"/>
      <c r="E4" s="32"/>
      <c r="F4" s="32"/>
      <c r="G4" s="32"/>
      <c r="H4" s="32"/>
      <c r="I4" s="32"/>
      <c r="J4" s="32"/>
      <c r="K4" s="29"/>
      <c r="L4" s="34"/>
      <c r="M4" s="36"/>
      <c r="N4" s="38"/>
      <c r="O4" s="49"/>
      <c r="Q4" s="32"/>
      <c r="R4" s="32"/>
    </row>
    <row r="5" spans="1:15" ht="18">
      <c r="A5" s="17">
        <v>1</v>
      </c>
      <c r="B5" s="39" t="s">
        <v>78</v>
      </c>
      <c r="C5" s="33">
        <v>42694</v>
      </c>
      <c r="D5" s="120"/>
      <c r="E5" s="32">
        <v>142</v>
      </c>
      <c r="F5" s="32">
        <v>139</v>
      </c>
      <c r="G5" s="32">
        <v>161</v>
      </c>
      <c r="H5" s="32">
        <v>140</v>
      </c>
      <c r="I5" s="32"/>
      <c r="J5" s="32">
        <f>+E5+F5+G5+H5</f>
        <v>582</v>
      </c>
      <c r="K5" s="32">
        <v>4</v>
      </c>
      <c r="L5" s="34">
        <f>+J5/K5</f>
        <v>145.5</v>
      </c>
      <c r="O5" s="23"/>
    </row>
    <row r="6" spans="1:15" ht="18">
      <c r="A6" s="17"/>
      <c r="B6" s="37" t="s">
        <v>79</v>
      </c>
      <c r="C6" s="100"/>
      <c r="D6" s="120"/>
      <c r="E6" s="32">
        <v>162</v>
      </c>
      <c r="F6" s="32">
        <v>156</v>
      </c>
      <c r="G6" s="32">
        <v>151</v>
      </c>
      <c r="H6" s="32"/>
      <c r="I6" s="32"/>
      <c r="J6" s="32">
        <f>+E6+F6+G6+H6</f>
        <v>469</v>
      </c>
      <c r="K6" s="32">
        <v>3</v>
      </c>
      <c r="L6" s="34">
        <f>+J6/K6</f>
        <v>156.33333333333334</v>
      </c>
      <c r="M6" s="142">
        <f>+J6+J5</f>
        <v>1051</v>
      </c>
      <c r="N6" s="143">
        <f>+M6/7</f>
        <v>150.14285714285714</v>
      </c>
      <c r="O6" s="36">
        <v>1</v>
      </c>
    </row>
    <row r="7" spans="1:16" ht="18">
      <c r="A7" s="17"/>
      <c r="B7" s="37" t="s">
        <v>80</v>
      </c>
      <c r="C7" s="100"/>
      <c r="D7" s="120"/>
      <c r="E7" s="101"/>
      <c r="F7" s="101"/>
      <c r="G7" s="101"/>
      <c r="H7" s="101"/>
      <c r="I7" s="101"/>
      <c r="J7" s="101"/>
      <c r="K7" s="101"/>
      <c r="L7" s="101"/>
      <c r="M7" s="104"/>
      <c r="N7" s="32"/>
      <c r="O7" s="61"/>
      <c r="P7" s="23"/>
    </row>
    <row r="8" ht="12.75"/>
    <row r="9" spans="1:15" ht="17.25">
      <c r="A9" s="36">
        <v>1</v>
      </c>
      <c r="B9" s="39" t="s">
        <v>18</v>
      </c>
      <c r="C9" s="112">
        <v>42708</v>
      </c>
      <c r="D9" s="134"/>
      <c r="E9" s="32">
        <v>110</v>
      </c>
      <c r="F9" s="32">
        <v>211</v>
      </c>
      <c r="G9" s="32">
        <v>141</v>
      </c>
      <c r="H9" s="32">
        <v>136</v>
      </c>
      <c r="J9" s="32">
        <f>SUM(E9:H9)</f>
        <v>598</v>
      </c>
      <c r="K9" s="32">
        <v>4</v>
      </c>
      <c r="L9" s="34">
        <f>+J9/K9</f>
        <v>149.5</v>
      </c>
      <c r="O9" s="36"/>
    </row>
    <row r="10" spans="1:15" ht="17.25">
      <c r="A10" s="36"/>
      <c r="B10" t="s">
        <v>67</v>
      </c>
      <c r="D10" s="134"/>
      <c r="E10" s="32">
        <v>133</v>
      </c>
      <c r="F10" s="32">
        <v>187</v>
      </c>
      <c r="G10" s="32">
        <v>148</v>
      </c>
      <c r="H10" s="32">
        <v>165</v>
      </c>
      <c r="J10" s="32">
        <f>SUM(E10:H10)</f>
        <v>633</v>
      </c>
      <c r="K10" s="32">
        <v>4</v>
      </c>
      <c r="L10" s="34">
        <f>+J10/K10</f>
        <v>158.25</v>
      </c>
      <c r="M10" s="142">
        <f>+J10+J9</f>
        <v>1231</v>
      </c>
      <c r="N10" s="143">
        <f>+M10/8</f>
        <v>153.875</v>
      </c>
      <c r="O10" s="36">
        <v>1</v>
      </c>
    </row>
    <row r="11" ht="12.75"/>
    <row r="12" spans="1:18" s="37" customFormat="1" ht="18">
      <c r="A12" s="36">
        <v>1</v>
      </c>
      <c r="B12" s="39" t="s">
        <v>88</v>
      </c>
      <c r="C12" s="33">
        <v>42715</v>
      </c>
      <c r="D12" s="120"/>
      <c r="E12" s="32">
        <v>203</v>
      </c>
      <c r="F12" s="32">
        <v>145</v>
      </c>
      <c r="G12" s="32">
        <v>139</v>
      </c>
      <c r="H12" s="32">
        <v>182</v>
      </c>
      <c r="I12" s="32"/>
      <c r="J12" s="32">
        <f>+E12+F12+G12+H12</f>
        <v>669</v>
      </c>
      <c r="K12" s="32">
        <v>4</v>
      </c>
      <c r="L12" s="34">
        <f>+J12/K12</f>
        <v>167.25</v>
      </c>
      <c r="M12" s="24"/>
      <c r="N12" s="24"/>
      <c r="O12" s="24"/>
      <c r="Q12" s="32"/>
      <c r="R12" s="32"/>
    </row>
    <row r="13" spans="1:18" s="37" customFormat="1" ht="18">
      <c r="A13" s="17"/>
      <c r="B13" s="37" t="s">
        <v>89</v>
      </c>
      <c r="C13"/>
      <c r="D13" s="119"/>
      <c r="E13" s="32">
        <v>159</v>
      </c>
      <c r="F13" s="32">
        <v>156</v>
      </c>
      <c r="G13" s="32">
        <v>133</v>
      </c>
      <c r="H13" s="32"/>
      <c r="I13" s="32"/>
      <c r="J13" s="32">
        <f>+E13+F13+G13+H13</f>
        <v>448</v>
      </c>
      <c r="K13" s="32">
        <v>3</v>
      </c>
      <c r="L13" s="34">
        <f>+J13/K13</f>
        <v>149.33333333333334</v>
      </c>
      <c r="M13" s="142">
        <f>+J12+J13</f>
        <v>1117</v>
      </c>
      <c r="N13" s="143">
        <f>+M13/7</f>
        <v>159.57142857142858</v>
      </c>
      <c r="O13" s="36">
        <v>1</v>
      </c>
      <c r="Q13" s="32"/>
      <c r="R13" s="32"/>
    </row>
    <row r="14" spans="1:18" s="37" customFormat="1" ht="15">
      <c r="A14"/>
      <c r="B14"/>
      <c r="Q14" s="32"/>
      <c r="R14" s="32"/>
    </row>
    <row r="15" spans="1:18" s="37" customFormat="1" ht="15.75">
      <c r="A15" s="36">
        <v>1</v>
      </c>
      <c r="B15" s="39" t="s">
        <v>18</v>
      </c>
      <c r="C15" s="112">
        <v>42743</v>
      </c>
      <c r="D15" s="158">
        <v>10</v>
      </c>
      <c r="E15" s="32">
        <v>124</v>
      </c>
      <c r="F15" s="32">
        <v>144</v>
      </c>
      <c r="G15" s="32">
        <v>178</v>
      </c>
      <c r="H15" s="32"/>
      <c r="I15"/>
      <c r="J15" s="32">
        <f>+E15+F15+G15</f>
        <v>446</v>
      </c>
      <c r="K15" s="32">
        <v>3</v>
      </c>
      <c r="L15" s="34">
        <f>+J15/K15</f>
        <v>148.66666666666666</v>
      </c>
      <c r="M15"/>
      <c r="N15"/>
      <c r="Q15" s="32"/>
      <c r="R15" s="32"/>
    </row>
    <row r="16" spans="1:18" s="37" customFormat="1" ht="15.75">
      <c r="A16"/>
      <c r="B16" s="37" t="s">
        <v>95</v>
      </c>
      <c r="C16"/>
      <c r="D16" s="158">
        <v>19</v>
      </c>
      <c r="E16" s="32">
        <v>158</v>
      </c>
      <c r="F16" s="32">
        <v>182</v>
      </c>
      <c r="G16" s="32">
        <v>204</v>
      </c>
      <c r="H16" s="32"/>
      <c r="I16"/>
      <c r="J16" s="32">
        <f>+E16++F16+G16</f>
        <v>544</v>
      </c>
      <c r="K16" s="32">
        <v>3</v>
      </c>
      <c r="L16" s="34">
        <f>+J16/K16</f>
        <v>181.33333333333334</v>
      </c>
      <c r="M16" s="142">
        <f>+J16+J15</f>
        <v>990</v>
      </c>
      <c r="N16" s="143">
        <f>+M16/6</f>
        <v>165</v>
      </c>
      <c r="Q16" s="32"/>
      <c r="R16" s="32"/>
    </row>
    <row r="17" spans="1:18" s="37" customFormat="1" ht="15.75">
      <c r="A17"/>
      <c r="B17" t="s">
        <v>97</v>
      </c>
      <c r="D17" s="159"/>
      <c r="Q17" s="32"/>
      <c r="R17" s="32"/>
    </row>
    <row r="18" spans="1:18" s="37" customFormat="1" ht="15">
      <c r="A18"/>
      <c r="B18"/>
      <c r="Q18" s="32"/>
      <c r="R18" s="32"/>
    </row>
    <row r="19" spans="1:18" s="37" customFormat="1" ht="15.75">
      <c r="A19" s="36">
        <v>1</v>
      </c>
      <c r="B19" s="39" t="s">
        <v>18</v>
      </c>
      <c r="C19" s="33">
        <v>42757</v>
      </c>
      <c r="D19" s="158">
        <v>6</v>
      </c>
      <c r="E19" s="32">
        <v>144</v>
      </c>
      <c r="F19" s="32">
        <v>133</v>
      </c>
      <c r="G19" s="32">
        <v>139</v>
      </c>
      <c r="H19" s="32">
        <v>158</v>
      </c>
      <c r="I19" s="32"/>
      <c r="J19" s="32">
        <f>+H19+E19+F19+G19</f>
        <v>574</v>
      </c>
      <c r="K19" s="32">
        <v>4</v>
      </c>
      <c r="L19" s="34">
        <f>+J19/K19</f>
        <v>143.5</v>
      </c>
      <c r="M19"/>
      <c r="N19"/>
      <c r="Q19" s="32"/>
      <c r="R19" s="32"/>
    </row>
    <row r="20" spans="1:18" s="24" customFormat="1" ht="18">
      <c r="A20"/>
      <c r="B20" s="37" t="s">
        <v>110</v>
      </c>
      <c r="C20" s="113"/>
      <c r="D20" s="158">
        <v>17</v>
      </c>
      <c r="E20" s="32">
        <v>147</v>
      </c>
      <c r="F20" s="32">
        <v>153</v>
      </c>
      <c r="G20" s="32">
        <v>147</v>
      </c>
      <c r="H20" s="32">
        <v>190</v>
      </c>
      <c r="I20" s="32"/>
      <c r="J20" s="32">
        <f>+H20+E20+F20+G20</f>
        <v>637</v>
      </c>
      <c r="K20" s="32">
        <v>4</v>
      </c>
      <c r="L20" s="34">
        <f>+J20/K20</f>
        <v>159.25</v>
      </c>
      <c r="M20" s="142">
        <f>+J20+J19</f>
        <v>1211</v>
      </c>
      <c r="N20" s="143">
        <f>+M20/8</f>
        <v>151.375</v>
      </c>
      <c r="O20" s="37"/>
      <c r="Q20" s="21"/>
      <c r="R20" s="21"/>
    </row>
    <row r="21" spans="1:18" s="24" customFormat="1" ht="18">
      <c r="A21"/>
      <c r="B21"/>
      <c r="C21" s="37"/>
      <c r="D21" s="158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6"/>
      <c r="Q21" s="21"/>
      <c r="R21" s="21"/>
    </row>
    <row r="22" spans="1:18" s="24" customFormat="1" ht="18">
      <c r="A22" s="36">
        <v>1</v>
      </c>
      <c r="B22" s="39" t="s">
        <v>18</v>
      </c>
      <c r="C22" s="33">
        <v>42764</v>
      </c>
      <c r="D22" s="158">
        <v>5</v>
      </c>
      <c r="E22" s="32">
        <v>169</v>
      </c>
      <c r="F22" s="32">
        <v>181</v>
      </c>
      <c r="G22" s="32">
        <v>157</v>
      </c>
      <c r="H22" s="32"/>
      <c r="I22" s="32"/>
      <c r="J22" s="32">
        <f>+E22+F22+G22</f>
        <v>507</v>
      </c>
      <c r="K22" s="32">
        <v>3</v>
      </c>
      <c r="L22" s="34">
        <f>+J22/K22</f>
        <v>169</v>
      </c>
      <c r="M22"/>
      <c r="N22"/>
      <c r="O22" s="36"/>
      <c r="P22" s="23"/>
      <c r="Q22" s="21"/>
      <c r="R22" s="21"/>
    </row>
    <row r="23" spans="1:18" s="24" customFormat="1" ht="18">
      <c r="A23" s="36"/>
      <c r="B23" s="37" t="s">
        <v>122</v>
      </c>
      <c r="C23" s="33"/>
      <c r="D23" s="158">
        <v>22</v>
      </c>
      <c r="E23" s="32">
        <v>118</v>
      </c>
      <c r="F23" s="32">
        <v>131</v>
      </c>
      <c r="G23" s="32">
        <v>157</v>
      </c>
      <c r="H23" s="32"/>
      <c r="I23" s="32"/>
      <c r="J23" s="32">
        <f>+E23++F23+G23</f>
        <v>406</v>
      </c>
      <c r="K23" s="32">
        <v>3</v>
      </c>
      <c r="L23" s="34">
        <f>+J23/K23</f>
        <v>135.33333333333334</v>
      </c>
      <c r="M23"/>
      <c r="N23"/>
      <c r="O23" s="36"/>
      <c r="P23" s="23"/>
      <c r="Q23" s="21"/>
      <c r="R23" s="21"/>
    </row>
    <row r="24" spans="1:18" s="24" customFormat="1" ht="18">
      <c r="A24" s="36"/>
      <c r="B24" s="39"/>
      <c r="C24" s="33"/>
      <c r="D24" s="158">
        <v>15</v>
      </c>
      <c r="E24" s="32">
        <v>168</v>
      </c>
      <c r="F24" s="32">
        <v>145</v>
      </c>
      <c r="G24" s="32">
        <v>176</v>
      </c>
      <c r="H24" s="32"/>
      <c r="I24" s="32"/>
      <c r="J24" s="32">
        <f>+E24++F24+G24</f>
        <v>489</v>
      </c>
      <c r="K24" s="32">
        <v>3</v>
      </c>
      <c r="L24" s="34">
        <f>+J24/K24</f>
        <v>163</v>
      </c>
      <c r="M24" s="142">
        <f>+J24+J23+J22</f>
        <v>1402</v>
      </c>
      <c r="N24" s="143">
        <f>+M24/9</f>
        <v>155.77777777777777</v>
      </c>
      <c r="O24" s="36"/>
      <c r="P24" s="23"/>
      <c r="Q24" s="21"/>
      <c r="R24" s="21"/>
    </row>
    <row r="25" spans="1:18" s="24" customFormat="1" ht="18">
      <c r="A25"/>
      <c r="B2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6"/>
      <c r="P25" s="23"/>
      <c r="Q25" s="21"/>
      <c r="R25" s="21"/>
    </row>
    <row r="26" spans="1:18" s="24" customFormat="1" ht="19.5">
      <c r="A26" s="36">
        <v>1</v>
      </c>
      <c r="B26" s="39" t="s">
        <v>76</v>
      </c>
      <c r="C26" s="33">
        <v>42770</v>
      </c>
      <c r="D26" s="136"/>
      <c r="E26" s="32">
        <v>138</v>
      </c>
      <c r="F26" s="32">
        <v>125</v>
      </c>
      <c r="G26" s="32">
        <v>178</v>
      </c>
      <c r="H26" s="42"/>
      <c r="I26" s="42"/>
      <c r="J26" s="32">
        <f>+E26+F26+G26</f>
        <v>441</v>
      </c>
      <c r="K26" s="32">
        <v>3</v>
      </c>
      <c r="L26" s="34">
        <f>+J26/K26</f>
        <v>147</v>
      </c>
      <c r="M26"/>
      <c r="N26"/>
      <c r="O26" s="23"/>
      <c r="P26" s="23"/>
      <c r="Q26" s="21"/>
      <c r="R26" s="21"/>
    </row>
    <row r="27" spans="1:18" s="24" customFormat="1" ht="19.5">
      <c r="A27" s="36"/>
      <c r="B27" s="39" t="s">
        <v>124</v>
      </c>
      <c r="C27" s="33"/>
      <c r="D27" s="136"/>
      <c r="E27" s="32">
        <v>112</v>
      </c>
      <c r="F27" s="32">
        <v>151</v>
      </c>
      <c r="G27" s="42"/>
      <c r="H27" s="42"/>
      <c r="I27" s="42"/>
      <c r="J27" s="32">
        <f>+E27+F27+G27</f>
        <v>263</v>
      </c>
      <c r="K27" s="32">
        <v>2</v>
      </c>
      <c r="L27" s="34">
        <f>+J27/K27</f>
        <v>131.5</v>
      </c>
      <c r="M27" s="142">
        <f>+J27+J26</f>
        <v>704</v>
      </c>
      <c r="N27" s="143">
        <f>+M27/5</f>
        <v>140.8</v>
      </c>
      <c r="O27" s="23"/>
      <c r="P27" s="23"/>
      <c r="Q27" s="21"/>
      <c r="R27" s="21"/>
    </row>
    <row r="28" spans="1:18" s="24" customFormat="1" ht="19.5">
      <c r="A28" s="36"/>
      <c r="B28" s="37"/>
      <c r="C28" s="33"/>
      <c r="D28" s="136"/>
      <c r="E28" s="32">
        <v>163</v>
      </c>
      <c r="F28" s="32">
        <v>159</v>
      </c>
      <c r="G28" s="32">
        <v>157</v>
      </c>
      <c r="H28" s="42"/>
      <c r="I28" s="42"/>
      <c r="J28" s="32">
        <f>+E28+F28+G28</f>
        <v>479</v>
      </c>
      <c r="K28" s="32">
        <v>3</v>
      </c>
      <c r="L28" s="34">
        <f>+J28/K28</f>
        <v>159.66666666666666</v>
      </c>
      <c r="M28"/>
      <c r="N28"/>
      <c r="O28" s="23"/>
      <c r="P28" s="23"/>
      <c r="Q28" s="21"/>
      <c r="R28" s="21"/>
    </row>
    <row r="29" spans="1:18" s="24" customFormat="1" ht="19.5">
      <c r="A29" s="29"/>
      <c r="B29" s="29"/>
      <c r="C29" s="29"/>
      <c r="D29" s="136"/>
      <c r="E29" s="32">
        <v>166</v>
      </c>
      <c r="F29" s="32">
        <v>189</v>
      </c>
      <c r="G29" s="42"/>
      <c r="H29" s="42"/>
      <c r="I29" s="42"/>
      <c r="J29" s="32">
        <f>+E29+F29+G29</f>
        <v>355</v>
      </c>
      <c r="K29" s="32">
        <v>2</v>
      </c>
      <c r="L29" s="34">
        <f>+J29/K29</f>
        <v>177.5</v>
      </c>
      <c r="M29" s="142">
        <f>+J29+J28</f>
        <v>834</v>
      </c>
      <c r="N29" s="143">
        <f>+M29/5</f>
        <v>166.8</v>
      </c>
      <c r="O29" s="23"/>
      <c r="P29" s="23"/>
      <c r="Q29" s="21"/>
      <c r="R29" s="21"/>
    </row>
    <row r="30" spans="1:18" s="24" customFormat="1" ht="18">
      <c r="A30" s="16"/>
      <c r="B30" s="99"/>
      <c r="C30" s="100"/>
      <c r="D30" s="101"/>
      <c r="E30" s="101"/>
      <c r="F30" s="101"/>
      <c r="G30" s="101"/>
      <c r="H30" s="101"/>
      <c r="I30" s="101"/>
      <c r="J30" s="101"/>
      <c r="K30" s="101"/>
      <c r="L30"/>
      <c r="M30" s="142">
        <f>+M27+M29</f>
        <v>1538</v>
      </c>
      <c r="N30" s="143">
        <f>+M30/10</f>
        <v>153.8</v>
      </c>
      <c r="O30" s="36">
        <v>1</v>
      </c>
      <c r="P30" s="23"/>
      <c r="Q30" s="21"/>
      <c r="R30" s="21"/>
    </row>
    <row r="31" spans="1:18" s="24" customFormat="1" ht="18">
      <c r="A31" s="16"/>
      <c r="B31" s="99"/>
      <c r="C31" s="100"/>
      <c r="D31" s="101"/>
      <c r="E31" s="101"/>
      <c r="F31" s="101"/>
      <c r="G31" s="101"/>
      <c r="H31" s="101"/>
      <c r="I31" s="101"/>
      <c r="J31" s="101"/>
      <c r="K31" s="101"/>
      <c r="L31"/>
      <c r="M31"/>
      <c r="N31"/>
      <c r="O31" s="23"/>
      <c r="P31" s="23"/>
      <c r="Q31" s="21"/>
      <c r="R31" s="21"/>
    </row>
    <row r="32" spans="1:18" s="24" customFormat="1" ht="18">
      <c r="A32" s="36">
        <v>1</v>
      </c>
      <c r="B32" s="39" t="s">
        <v>126</v>
      </c>
      <c r="C32" s="33">
        <v>42777</v>
      </c>
      <c r="D32" s="158">
        <v>3</v>
      </c>
      <c r="E32" s="32">
        <v>170</v>
      </c>
      <c r="F32" s="32">
        <v>164</v>
      </c>
      <c r="G32" s="32">
        <v>172</v>
      </c>
      <c r="H32" s="32">
        <v>167</v>
      </c>
      <c r="I32" s="32"/>
      <c r="J32" s="32">
        <f>+H32+E32+F32+G32</f>
        <v>673</v>
      </c>
      <c r="K32" s="32">
        <v>4</v>
      </c>
      <c r="L32" s="34">
        <f>+J32/K32</f>
        <v>168.25</v>
      </c>
      <c r="M32"/>
      <c r="N32"/>
      <c r="O32"/>
      <c r="P32" s="23"/>
      <c r="Q32" s="21"/>
      <c r="R32" s="21"/>
    </row>
    <row r="33" spans="1:18" s="24" customFormat="1" ht="18">
      <c r="A33" s="36"/>
      <c r="B33" s="39" t="s">
        <v>127</v>
      </c>
      <c r="C33" s="33"/>
      <c r="D33" s="158">
        <v>8</v>
      </c>
      <c r="E33" s="32">
        <v>147</v>
      </c>
      <c r="F33" s="32">
        <v>145</v>
      </c>
      <c r="G33" s="32">
        <v>147</v>
      </c>
      <c r="H33" s="32">
        <v>154</v>
      </c>
      <c r="I33" s="32"/>
      <c r="J33" s="32">
        <f>+H33+E33+F33+G33</f>
        <v>593</v>
      </c>
      <c r="K33" s="32">
        <v>4</v>
      </c>
      <c r="L33" s="34">
        <f>+J33/K33</f>
        <v>148.25</v>
      </c>
      <c r="M33" s="142">
        <f>+J33+J32</f>
        <v>1266</v>
      </c>
      <c r="N33" s="143">
        <f>+M33/8</f>
        <v>158.25</v>
      </c>
      <c r="O33" s="36"/>
      <c r="P33" s="23"/>
      <c r="Q33" s="21"/>
      <c r="R33" s="21"/>
    </row>
    <row r="34" spans="1:17" s="24" customFormat="1" ht="18">
      <c r="A34"/>
      <c r="B34"/>
      <c r="C34" s="37"/>
      <c r="D34" s="158">
        <v>7</v>
      </c>
      <c r="E34" s="32">
        <v>126</v>
      </c>
      <c r="F34" s="32">
        <v>141</v>
      </c>
      <c r="G34" s="32"/>
      <c r="H34" s="32"/>
      <c r="I34" s="32"/>
      <c r="J34" s="32">
        <f>+E34+F34+G34</f>
        <v>267</v>
      </c>
      <c r="K34" s="32">
        <v>2</v>
      </c>
      <c r="L34" s="34">
        <f>+J34/K34</f>
        <v>133.5</v>
      </c>
      <c r="M34"/>
      <c r="N34" s="2"/>
      <c r="O34"/>
      <c r="P34" s="21"/>
      <c r="Q34" s="21"/>
    </row>
    <row r="35" spans="1:17" s="24" customFormat="1" ht="18">
      <c r="A35"/>
      <c r="B35"/>
      <c r="C35" s="37"/>
      <c r="D35" s="158">
        <v>4</v>
      </c>
      <c r="E35" s="32">
        <v>131</v>
      </c>
      <c r="F35" s="32">
        <v>193</v>
      </c>
      <c r="G35" s="32"/>
      <c r="H35" s="32"/>
      <c r="I35" s="32"/>
      <c r="J35" s="32">
        <f>+E35+F35+G35</f>
        <v>324</v>
      </c>
      <c r="K35" s="32">
        <v>2</v>
      </c>
      <c r="L35" s="34">
        <f>+J35/K35</f>
        <v>162</v>
      </c>
      <c r="M35" s="142">
        <f>+J35+J34</f>
        <v>591</v>
      </c>
      <c r="N35" s="143">
        <f>+M35/4</f>
        <v>147.75</v>
      </c>
      <c r="O35"/>
      <c r="P35" s="21"/>
      <c r="Q35" s="21"/>
    </row>
    <row r="36" spans="1:17" s="24" customFormat="1" ht="18">
      <c r="A36"/>
      <c r="B36"/>
      <c r="C36" s="37"/>
      <c r="D36" s="119"/>
      <c r="E36" s="32"/>
      <c r="F36" s="32"/>
      <c r="G36" s="32"/>
      <c r="H36" s="32"/>
      <c r="I36" s="32"/>
      <c r="J36" s="32"/>
      <c r="K36" s="32"/>
      <c r="L36"/>
      <c r="M36" s="142">
        <f>+M33+M35</f>
        <v>1857</v>
      </c>
      <c r="N36" s="143">
        <f>+M36/12</f>
        <v>154.75</v>
      </c>
      <c r="O36" s="36">
        <v>1</v>
      </c>
      <c r="P36" s="21"/>
      <c r="Q36" s="21"/>
    </row>
    <row r="37" spans="1:18" s="24" customFormat="1" ht="18">
      <c r="A37"/>
      <c r="B37"/>
      <c r="C37" s="37"/>
      <c r="D37" s="119"/>
      <c r="E37" s="32"/>
      <c r="F37" s="32"/>
      <c r="G37" s="32"/>
      <c r="H37" s="32"/>
      <c r="I37" s="32"/>
      <c r="J37" s="32"/>
      <c r="K37" s="32"/>
      <c r="L37"/>
      <c r="M37"/>
      <c r="N37"/>
      <c r="O37"/>
      <c r="P37" s="23"/>
      <c r="Q37" s="21"/>
      <c r="R37" s="21"/>
    </row>
    <row r="38" spans="1:18" s="24" customFormat="1" ht="18">
      <c r="A38" s="36"/>
      <c r="B38" s="39" t="s">
        <v>92</v>
      </c>
      <c r="C38" s="33">
        <v>42805</v>
      </c>
      <c r="D38" s="36"/>
      <c r="E38" s="32">
        <v>166</v>
      </c>
      <c r="F38" s="32">
        <v>140</v>
      </c>
      <c r="G38" s="32">
        <v>131</v>
      </c>
      <c r="H38" s="32">
        <v>135</v>
      </c>
      <c r="I38" s="32"/>
      <c r="J38" s="32">
        <f>+H38+E38+F38+G38</f>
        <v>572</v>
      </c>
      <c r="K38" s="32">
        <v>4</v>
      </c>
      <c r="L38" s="34">
        <f>+J38/K38</f>
        <v>143</v>
      </c>
      <c r="M38"/>
      <c r="N38"/>
      <c r="O38" s="36"/>
      <c r="P38" s="23"/>
      <c r="Q38" s="21"/>
      <c r="R38" s="21"/>
    </row>
    <row r="39" spans="1:18" s="24" customFormat="1" ht="18">
      <c r="A39" s="36"/>
      <c r="B39" s="37" t="s">
        <v>132</v>
      </c>
      <c r="C39" s="33"/>
      <c r="D39" s="36"/>
      <c r="E39" s="32">
        <v>157</v>
      </c>
      <c r="F39" s="32">
        <v>146</v>
      </c>
      <c r="G39" s="32">
        <v>147</v>
      </c>
      <c r="H39" s="32"/>
      <c r="I39" s="32"/>
      <c r="J39" s="32">
        <f>+H39+E39+F39+G39</f>
        <v>450</v>
      </c>
      <c r="K39" s="32">
        <v>3</v>
      </c>
      <c r="L39" s="34">
        <f>+J39/K39</f>
        <v>150</v>
      </c>
      <c r="M39" s="142">
        <f>+J39+J38</f>
        <v>1022</v>
      </c>
      <c r="N39" s="143">
        <f>+M39/7</f>
        <v>146</v>
      </c>
      <c r="O39" s="36">
        <v>1</v>
      </c>
      <c r="P39" s="23"/>
      <c r="Q39" s="21"/>
      <c r="R39" s="21"/>
    </row>
    <row r="40" spans="1:18" s="24" customFormat="1" ht="18">
      <c r="A40"/>
      <c r="B40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6"/>
      <c r="P40" s="23"/>
      <c r="Q40" s="21"/>
      <c r="R40" s="21"/>
    </row>
    <row r="41" spans="1:18" s="24" customFormat="1" ht="18">
      <c r="A41"/>
      <c r="B41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6"/>
      <c r="P41" s="23"/>
      <c r="Q41" s="21"/>
      <c r="R41" s="21"/>
    </row>
    <row r="42" spans="1:18" s="24" customFormat="1" ht="18">
      <c r="A42"/>
      <c r="B42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6"/>
      <c r="P42" s="23"/>
      <c r="Q42" s="21"/>
      <c r="R42" s="21"/>
    </row>
    <row r="43" spans="1:18" s="24" customFormat="1" ht="18">
      <c r="A43" s="32"/>
      <c r="B43" s="37"/>
      <c r="C43" s="32"/>
      <c r="D43" s="32"/>
      <c r="E43" s="32"/>
      <c r="F43" s="32"/>
      <c r="G43" s="32"/>
      <c r="H43" s="32"/>
      <c r="I43" s="32"/>
      <c r="J43" s="32"/>
      <c r="K43" s="32"/>
      <c r="L43" s="34"/>
      <c r="M43" s="53"/>
      <c r="N43" s="41"/>
      <c r="O43" s="36"/>
      <c r="P43" s="23"/>
      <c r="Q43" s="21"/>
      <c r="R43" s="21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  <c r="P44" s="23"/>
      <c r="Q44" s="21"/>
      <c r="R44" s="21"/>
    </row>
    <row r="45" spans="1:18" s="24" customFormat="1" ht="18">
      <c r="A45" s="23">
        <f>SUM(A5:A44)</f>
        <v>8</v>
      </c>
      <c r="C45" s="23" t="s">
        <v>4</v>
      </c>
      <c r="D45" s="23"/>
      <c r="E45" s="23"/>
      <c r="F45" s="23"/>
      <c r="G45" s="23"/>
      <c r="H45" s="23"/>
      <c r="I45" s="23"/>
      <c r="J45" s="23">
        <f>SUM(J3:J44)</f>
        <v>11419</v>
      </c>
      <c r="K45" s="23">
        <f>SUM(K3:K44)</f>
        <v>74</v>
      </c>
      <c r="L45" s="27">
        <f>J45/K45</f>
        <v>154.3108108108108</v>
      </c>
      <c r="M45" s="21"/>
      <c r="N45" s="22"/>
      <c r="O45" s="65">
        <f>SUM(O5:O44)</f>
        <v>6</v>
      </c>
      <c r="P45" s="23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  <c r="P46" s="23"/>
      <c r="Q46" s="21"/>
      <c r="R46" s="21"/>
    </row>
    <row r="47" spans="1:18" s="24" customFormat="1" ht="18">
      <c r="A47" s="23"/>
      <c r="C47" s="23"/>
      <c r="D47" s="21"/>
      <c r="E47" s="21"/>
      <c r="F47" s="21"/>
      <c r="G47" s="21"/>
      <c r="H47" s="21"/>
      <c r="I47" s="21"/>
      <c r="J47" s="23"/>
      <c r="K47" s="23"/>
      <c r="L47" s="27"/>
      <c r="M47" s="21"/>
      <c r="N47" s="22"/>
      <c r="O47" s="23"/>
      <c r="P47" s="23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  <c r="P48" s="23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3"/>
      <c r="K49" s="23"/>
      <c r="L49" s="27"/>
      <c r="M49" s="21"/>
      <c r="N49" s="22"/>
      <c r="O49" s="23"/>
      <c r="P49" s="23"/>
      <c r="Q49" s="21"/>
      <c r="R49" s="21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23"/>
      <c r="Q50" s="21"/>
      <c r="R50" s="21"/>
    </row>
    <row r="51" spans="1:18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  <c r="P51" s="23"/>
      <c r="Q51" s="21"/>
      <c r="R51" s="21"/>
    </row>
    <row r="52" spans="1:18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  <c r="P52" s="23"/>
      <c r="Q52" s="21"/>
      <c r="R52" s="21"/>
    </row>
    <row r="53" spans="1:18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  <c r="P53" s="23"/>
      <c r="Q53" s="21"/>
      <c r="R53" s="21"/>
    </row>
    <row r="54" spans="1:18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  <c r="P54" s="23"/>
      <c r="Q54" s="21"/>
      <c r="R54" s="21"/>
    </row>
    <row r="55" spans="1:18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  <c r="P55" s="23"/>
      <c r="Q55" s="21"/>
      <c r="R55" s="21"/>
    </row>
    <row r="56" spans="1:18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  <c r="P56" s="23"/>
      <c r="Q56" s="21"/>
      <c r="R56" s="21"/>
    </row>
    <row r="57" spans="1:18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  <c r="P57" s="23"/>
      <c r="Q57" s="21"/>
      <c r="R57" s="21"/>
    </row>
    <row r="58" spans="1:18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  <c r="P58" s="23"/>
      <c r="Q58" s="21"/>
      <c r="R58" s="21"/>
    </row>
    <row r="59" spans="1:18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  <c r="P59" s="23"/>
      <c r="Q59" s="21"/>
      <c r="R59" s="21"/>
    </row>
    <row r="60" spans="1:18" s="24" customFormat="1" ht="18">
      <c r="A60" s="2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  <c r="P60" s="23"/>
      <c r="Q60" s="21"/>
      <c r="R60" s="21"/>
    </row>
    <row r="61" spans="1:18" s="24" customFormat="1" ht="18">
      <c r="A61" s="2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  <c r="P61" s="23"/>
      <c r="Q61" s="21"/>
      <c r="R61" s="21"/>
    </row>
    <row r="62" spans="1:18" s="24" customFormat="1" ht="18">
      <c r="A62" s="2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3"/>
      <c r="P62" s="23"/>
      <c r="Q62" s="21"/>
      <c r="R62" s="21"/>
    </row>
    <row r="63" spans="1:18" s="24" customFormat="1" ht="18">
      <c r="A63" s="2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3"/>
      <c r="P63" s="23"/>
      <c r="Q63" s="21"/>
      <c r="R63" s="21"/>
    </row>
    <row r="64" spans="1:18" s="24" customFormat="1" ht="18">
      <c r="A64" s="23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3"/>
      <c r="P64" s="23"/>
      <c r="Q64" s="21"/>
      <c r="R64" s="21"/>
    </row>
    <row r="65" spans="1:18" s="24" customFormat="1" ht="18">
      <c r="A65" s="23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3"/>
      <c r="P65" s="23"/>
      <c r="Q65" s="21"/>
      <c r="R65" s="21"/>
    </row>
    <row r="66" spans="1:18" s="24" customFormat="1" ht="18">
      <c r="A66" s="23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  <c r="O66" s="23"/>
      <c r="P66" s="23"/>
      <c r="Q66" s="21"/>
      <c r="R66" s="21"/>
    </row>
    <row r="67" spans="1:18" s="24" customFormat="1" ht="18">
      <c r="A67" s="2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  <c r="O67" s="23"/>
      <c r="P67" s="23"/>
      <c r="Q67" s="21"/>
      <c r="R67" s="21"/>
    </row>
    <row r="68" spans="1:18" s="26" customFormat="1" ht="18">
      <c r="A68" s="23"/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2"/>
      <c r="O68" s="23"/>
      <c r="P68" s="23"/>
      <c r="Q68" s="23"/>
      <c r="R68" s="23"/>
    </row>
    <row r="69" spans="1:18" s="26" customFormat="1" ht="18">
      <c r="A69" s="23"/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2"/>
      <c r="O69" s="23"/>
      <c r="P69" s="23"/>
      <c r="Q69" s="23"/>
      <c r="R69" s="23"/>
    </row>
    <row r="70" spans="1:18" s="26" customFormat="1" ht="18">
      <c r="A70" s="23"/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  <c r="O70" s="23"/>
      <c r="P70" s="23"/>
      <c r="Q70" s="23"/>
      <c r="R70" s="23"/>
    </row>
    <row r="71" spans="1:18" s="24" customFormat="1" ht="18">
      <c r="A71" s="23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/>
      <c r="O71" s="23"/>
      <c r="P71" s="23"/>
      <c r="Q71" s="21"/>
      <c r="R71" s="21"/>
    </row>
    <row r="72" spans="1:18" s="26" customFormat="1" ht="18">
      <c r="A72" s="23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2"/>
      <c r="O72" s="23"/>
      <c r="P72" s="23"/>
      <c r="Q72" s="23"/>
      <c r="R72" s="23"/>
    </row>
    <row r="73" spans="1:18" s="24" customFormat="1" ht="18">
      <c r="A73" s="23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2"/>
      <c r="O73" s="23"/>
      <c r="P73" s="23"/>
      <c r="Q73" s="21"/>
      <c r="R73" s="21"/>
    </row>
    <row r="74" spans="1:18" s="24" customFormat="1" ht="18">
      <c r="A74" s="23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2"/>
      <c r="O74" s="23"/>
      <c r="P74" s="23"/>
      <c r="Q74" s="21"/>
      <c r="R74" s="21"/>
    </row>
    <row r="75" spans="1:18" s="24" customFormat="1" ht="18">
      <c r="A75" s="23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2"/>
      <c r="O75" s="23"/>
      <c r="P75" s="23"/>
      <c r="Q75" s="21"/>
      <c r="R75" s="21"/>
    </row>
    <row r="76" spans="1:18" s="24" customFormat="1" ht="18">
      <c r="A76" s="23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2"/>
      <c r="O76" s="23"/>
      <c r="P76" s="23"/>
      <c r="Q76" s="21"/>
      <c r="R76" s="21"/>
    </row>
    <row r="77" spans="1:18" s="24" customFormat="1" ht="18">
      <c r="A77" s="23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2"/>
      <c r="O77" s="23"/>
      <c r="P77" s="23"/>
      <c r="Q77" s="21"/>
      <c r="R77" s="21"/>
    </row>
    <row r="78" spans="1:18" s="24" customFormat="1" ht="18">
      <c r="A78" s="23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2"/>
      <c r="O78" s="23"/>
      <c r="P78" s="23"/>
      <c r="Q78" s="21"/>
      <c r="R78" s="21"/>
    </row>
    <row r="79" spans="1:18" s="24" customFormat="1" ht="18">
      <c r="A79" s="23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2"/>
      <c r="O79" s="23"/>
      <c r="P79" s="23"/>
      <c r="Q79" s="21"/>
      <c r="R79" s="21"/>
    </row>
    <row r="80" spans="1:15" ht="18">
      <c r="A80" s="23"/>
      <c r="B80" s="24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2"/>
      <c r="O80" s="23"/>
    </row>
    <row r="81" spans="1:15" ht="18">
      <c r="A81" s="23"/>
      <c r="B81" s="24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2"/>
      <c r="O81" s="23"/>
    </row>
    <row r="82" spans="1:15" ht="18">
      <c r="A82" s="23"/>
      <c r="B82" s="24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2"/>
      <c r="O82" s="23"/>
    </row>
    <row r="83" spans="1:15" ht="18">
      <c r="A83" s="23"/>
      <c r="B83" s="24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2"/>
      <c r="O83" s="23"/>
    </row>
    <row r="84" spans="1:15" ht="18">
      <c r="A84" s="23"/>
      <c r="B84" s="24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2"/>
      <c r="O84" s="23"/>
    </row>
    <row r="85" spans="1:15" ht="18">
      <c r="A85" s="23"/>
      <c r="B85" s="24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2"/>
      <c r="O85" s="23"/>
    </row>
    <row r="86" spans="1:15" ht="18">
      <c r="A86" s="23"/>
      <c r="B86" s="24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2"/>
      <c r="O86" s="23"/>
    </row>
    <row r="87" spans="1:15" ht="18">
      <c r="A87" s="23"/>
      <c r="B87" s="24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2"/>
      <c r="O87" s="23"/>
    </row>
    <row r="88" spans="1:15" ht="18">
      <c r="A88" s="23"/>
      <c r="B88" s="24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2"/>
      <c r="O88" s="23"/>
    </row>
    <row r="89" spans="1:15" ht="18">
      <c r="A89" s="23"/>
      <c r="B89" s="24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2"/>
      <c r="O89" s="23"/>
    </row>
    <row r="90" spans="1:15" ht="18">
      <c r="A90" s="23"/>
      <c r="B90" s="24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2"/>
      <c r="O90" s="23"/>
    </row>
    <row r="91" spans="1:15" ht="18">
      <c r="A91" s="23"/>
      <c r="B91" s="24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2"/>
      <c r="O91" s="23"/>
    </row>
    <row r="92" spans="1:15" ht="18">
      <c r="A92" s="23"/>
      <c r="B92" s="24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2"/>
      <c r="O92" s="23"/>
    </row>
    <row r="93" spans="1:15" ht="18">
      <c r="A93" s="23"/>
      <c r="B93" s="24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2"/>
      <c r="O93" s="23"/>
    </row>
    <row r="94" spans="1:15" ht="18">
      <c r="A94" s="23"/>
      <c r="B94" s="24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2"/>
      <c r="O94" s="23"/>
    </row>
    <row r="95" spans="1:15" ht="18">
      <c r="A95" s="23"/>
      <c r="B95" s="24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2"/>
      <c r="O95" s="23"/>
    </row>
  </sheetData>
  <sheetProtection/>
  <mergeCells count="2">
    <mergeCell ref="A1:A3"/>
    <mergeCell ref="O1:O3"/>
  </mergeCells>
  <conditionalFormatting sqref="E5:I7 J7 E9:I10 E12:I13 E15:I16 E19:I20 E22:I24 E26:I39">
    <cfRule type="cellIs" priority="395" dxfId="0" operator="greaterThan" stopIfTrue="1">
      <formula>199</formula>
    </cfRule>
  </conditionalFormatting>
  <conditionalFormatting sqref="E5:G7 E5:I5 E9:I10 E12:G13 E15:I16 E19:I20 E22:I24 E26:I39">
    <cfRule type="cellIs" priority="394" dxfId="9" operator="greaterThan" stopIfTrue="1">
      <formula>199</formula>
    </cfRule>
  </conditionalFormatting>
  <conditionalFormatting sqref="D38:I39 E5:K7 E9:I10 K10 K12:K13 E12:I13 K15:K16 D15:I16 K19:K20 D19:I20 K22:L24 D22:I24 D32:D35 D19:D24 D15:D17 E26:I37 K26:K38">
    <cfRule type="cellIs" priority="390" dxfId="2" operator="greaterThan" stopIfTrue="1">
      <formula>199</formula>
    </cfRule>
    <cfRule type="cellIs" priority="391" dxfId="0" operator="greaterThan" stopIfTrue="1">
      <formula>199</formula>
    </cfRule>
    <cfRule type="cellIs" priority="392" dxfId="2" operator="greaterThan" stopIfTrue="1">
      <formula>199</formula>
    </cfRule>
  </conditionalFormatting>
  <conditionalFormatting sqref="J7 E5:I7 E9:I10 E12:I13 E15:I16 E19:I20 E22:I24 E26:I39">
    <cfRule type="cellIs" priority="385" dxfId="2" operator="greaterThan" stopIfTrue="1">
      <formula>199</formula>
    </cfRule>
    <cfRule type="cellIs" priority="386" dxfId="0" operator="greaterThan" stopIfTrue="1">
      <formula>199</formula>
    </cfRule>
    <cfRule type="cellIs" priority="387" dxfId="0" operator="greaterThan" stopIfTrue="1">
      <formula>199</formula>
    </cfRule>
  </conditionalFormatting>
  <conditionalFormatting sqref="J7 E5:I7 E9:I10 E12:I13 E15:I16 E19:I20 E22:I24 E26:I39">
    <cfRule type="cellIs" priority="376" dxfId="2" operator="greaterThan" stopIfTrue="1">
      <formula>199</formula>
    </cfRule>
  </conditionalFormatting>
  <conditionalFormatting sqref="G5 E12:I13 G16 E19:I20 E22:I24 E26:I37">
    <cfRule type="cellIs" priority="313" dxfId="0" operator="greaterThan" stopIfTrue="1">
      <formula>199</formula>
    </cfRule>
    <cfRule type="cellIs" priority="314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O8" sqref="O8"/>
    </sheetView>
  </sheetViews>
  <sheetFormatPr defaultColWidth="11.421875" defaultRowHeight="12.75"/>
  <cols>
    <col min="1" max="1" width="3.421875" style="17" bestFit="1" customWidth="1"/>
    <col min="2" max="2" width="20.8515625" style="18" bestFit="1" customWidth="1"/>
    <col min="3" max="3" width="13.421875" style="19" bestFit="1" customWidth="1"/>
    <col min="4" max="4" width="6.7109375" style="19" bestFit="1" customWidth="1"/>
    <col min="5" max="7" width="6.00390625" style="19" bestFit="1" customWidth="1"/>
    <col min="8" max="8" width="5.140625" style="19" bestFit="1" customWidth="1"/>
    <col min="9" max="9" width="5.140625" style="19" customWidth="1"/>
    <col min="10" max="10" width="7.57421875" style="19" bestFit="1" customWidth="1"/>
    <col min="11" max="11" width="7.8515625" style="19" bestFit="1" customWidth="1"/>
    <col min="12" max="12" width="11.421875" style="19" customWidth="1"/>
    <col min="13" max="13" width="7.57421875" style="19" bestFit="1" customWidth="1"/>
    <col min="14" max="14" width="6.421875" style="20" bestFit="1" customWidth="1"/>
    <col min="15" max="15" width="4.14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70" t="s">
        <v>4</v>
      </c>
      <c r="M1" s="8"/>
      <c r="N1" s="28"/>
      <c r="O1" s="171" t="s">
        <v>26</v>
      </c>
      <c r="Q1" s="8"/>
      <c r="R1" s="8"/>
    </row>
    <row r="2" spans="1:18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71"/>
      <c r="Q2" s="32"/>
      <c r="R2" s="32"/>
    </row>
    <row r="3" spans="1:18" s="37" customFormat="1" ht="15.75">
      <c r="A3" s="170"/>
      <c r="B3" s="36"/>
      <c r="C3" s="33"/>
      <c r="D3" s="32"/>
      <c r="E3" s="32"/>
      <c r="F3" s="32"/>
      <c r="G3" s="32"/>
      <c r="H3" s="32"/>
      <c r="I3" s="32"/>
      <c r="J3" s="32"/>
      <c r="K3" s="29"/>
      <c r="L3" s="34"/>
      <c r="M3" s="36"/>
      <c r="N3" s="38"/>
      <c r="O3" s="171"/>
      <c r="Q3" s="32"/>
      <c r="R3" s="32"/>
    </row>
    <row r="4" spans="1:18" s="37" customFormat="1" ht="15.75">
      <c r="A4" s="47"/>
      <c r="B4" s="36"/>
      <c r="C4" s="33"/>
      <c r="D4" s="32"/>
      <c r="E4" s="32"/>
      <c r="F4" s="32"/>
      <c r="G4" s="32"/>
      <c r="H4" s="32"/>
      <c r="I4" s="32"/>
      <c r="J4" s="32"/>
      <c r="K4" s="29"/>
      <c r="L4" s="34"/>
      <c r="M4" s="36"/>
      <c r="N4" s="38"/>
      <c r="O4" s="49"/>
      <c r="Q4" s="32"/>
      <c r="R4" s="32"/>
    </row>
    <row r="5" spans="1:18" s="37" customFormat="1" ht="15">
      <c r="A5"/>
      <c r="B5"/>
      <c r="Q5" s="32"/>
      <c r="R5" s="32"/>
    </row>
    <row r="6" spans="1:18" s="37" customFormat="1" ht="15.75">
      <c r="A6" s="36">
        <v>1</v>
      </c>
      <c r="B6" s="39" t="s">
        <v>18</v>
      </c>
      <c r="C6" s="33">
        <v>42757</v>
      </c>
      <c r="D6" s="32">
        <v>15</v>
      </c>
      <c r="E6" s="32">
        <v>158</v>
      </c>
      <c r="F6" s="32">
        <v>156</v>
      </c>
      <c r="G6" s="32">
        <v>127</v>
      </c>
      <c r="H6" s="32">
        <v>146</v>
      </c>
      <c r="I6" s="32"/>
      <c r="J6" s="32">
        <f>+H6+E6+F6+G6</f>
        <v>587</v>
      </c>
      <c r="K6" s="32">
        <v>4</v>
      </c>
      <c r="L6" s="34">
        <f>+J6/K6</f>
        <v>146.75</v>
      </c>
      <c r="M6"/>
      <c r="N6"/>
      <c r="Q6" s="32"/>
      <c r="R6" s="32"/>
    </row>
    <row r="7" spans="1:18" s="24" customFormat="1" ht="18">
      <c r="A7"/>
      <c r="B7" s="37" t="s">
        <v>111</v>
      </c>
      <c r="C7" s="113"/>
      <c r="D7" s="32">
        <v>6</v>
      </c>
      <c r="E7" s="32">
        <v>145</v>
      </c>
      <c r="F7" s="32">
        <v>103</v>
      </c>
      <c r="G7" s="32">
        <v>156</v>
      </c>
      <c r="H7" s="32">
        <v>148</v>
      </c>
      <c r="I7" s="32"/>
      <c r="J7" s="32">
        <f>+H7+E7+F7+G7</f>
        <v>552</v>
      </c>
      <c r="K7" s="32">
        <v>4</v>
      </c>
      <c r="L7" s="34">
        <f>+J7/K7</f>
        <v>138</v>
      </c>
      <c r="M7" s="142">
        <f>+J7+J6</f>
        <v>1139</v>
      </c>
      <c r="N7" s="143">
        <f>+M7/8</f>
        <v>142.375</v>
      </c>
      <c r="O7" s="37">
        <v>1</v>
      </c>
      <c r="Q7" s="21"/>
      <c r="R7" s="21"/>
    </row>
    <row r="8" spans="1:18" s="24" customFormat="1" ht="18">
      <c r="A8"/>
      <c r="B8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6"/>
      <c r="Q8" s="21"/>
      <c r="R8" s="21"/>
    </row>
    <row r="9" spans="1:18" s="24" customFormat="1" ht="18">
      <c r="A9"/>
      <c r="B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6"/>
      <c r="P9" s="23"/>
      <c r="Q9" s="21"/>
      <c r="R9" s="21"/>
    </row>
    <row r="10" spans="1:18" s="24" customFormat="1" ht="18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4"/>
      <c r="M10" s="53"/>
      <c r="N10" s="41"/>
      <c r="O10" s="36"/>
      <c r="P10" s="23"/>
      <c r="Q10" s="21"/>
      <c r="R10" s="21"/>
    </row>
    <row r="11" spans="1:18" s="24" customFormat="1" ht="18">
      <c r="A11" s="23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3"/>
      <c r="P11" s="23"/>
      <c r="Q11" s="21"/>
      <c r="R11" s="21"/>
    </row>
    <row r="12" spans="1:18" s="24" customFormat="1" ht="18">
      <c r="A12" s="23">
        <f>SUM(A5:A11)</f>
        <v>1</v>
      </c>
      <c r="C12" s="23" t="s">
        <v>4</v>
      </c>
      <c r="D12" s="23"/>
      <c r="E12" s="23"/>
      <c r="F12" s="23"/>
      <c r="G12" s="23"/>
      <c r="H12" s="23"/>
      <c r="I12" s="23"/>
      <c r="J12" s="23">
        <f>SUM(J3:J11)</f>
        <v>1139</v>
      </c>
      <c r="K12" s="23">
        <f>SUM(K3:K11)</f>
        <v>8</v>
      </c>
      <c r="L12" s="27">
        <f>J12/K12</f>
        <v>142.375</v>
      </c>
      <c r="M12" s="21"/>
      <c r="N12" s="22"/>
      <c r="O12" s="65">
        <f>SUM(O5:O11)</f>
        <v>1</v>
      </c>
      <c r="P12" s="23"/>
      <c r="Q12" s="21"/>
      <c r="R12" s="21"/>
    </row>
    <row r="13" spans="1:18" s="24" customFormat="1" ht="18">
      <c r="A13" s="2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  <c r="O13" s="23"/>
      <c r="P13" s="23"/>
      <c r="Q13" s="21"/>
      <c r="R13" s="21"/>
    </row>
    <row r="14" spans="1:18" s="24" customFormat="1" ht="18">
      <c r="A14" s="23"/>
      <c r="C14" s="23"/>
      <c r="D14" s="21"/>
      <c r="E14" s="21"/>
      <c r="F14" s="21"/>
      <c r="G14" s="21"/>
      <c r="H14" s="21"/>
      <c r="I14" s="21"/>
      <c r="J14" s="23"/>
      <c r="K14" s="23"/>
      <c r="L14" s="27"/>
      <c r="M14" s="21"/>
      <c r="N14" s="22"/>
      <c r="O14" s="23"/>
      <c r="P14" s="23"/>
      <c r="Q14" s="21"/>
      <c r="R14" s="21"/>
    </row>
    <row r="15" spans="1:18" s="24" customFormat="1" ht="18">
      <c r="A15" s="2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3"/>
      <c r="P15" s="23"/>
      <c r="Q15" s="21"/>
      <c r="R15" s="21"/>
    </row>
    <row r="16" spans="1:18" s="24" customFormat="1" ht="18">
      <c r="A16" s="23"/>
      <c r="C16" s="21"/>
      <c r="D16" s="21"/>
      <c r="E16" s="21"/>
      <c r="F16" s="21"/>
      <c r="G16" s="21"/>
      <c r="H16" s="21"/>
      <c r="I16" s="21"/>
      <c r="J16" s="23"/>
      <c r="K16" s="23"/>
      <c r="L16" s="27"/>
      <c r="M16" s="21"/>
      <c r="N16" s="22"/>
      <c r="O16" s="23"/>
      <c r="P16" s="23"/>
      <c r="Q16" s="21"/>
      <c r="R16" s="21"/>
    </row>
    <row r="17" spans="1:18" s="24" customFormat="1" ht="18">
      <c r="A17" s="2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3"/>
      <c r="P17" s="23"/>
      <c r="Q17" s="21"/>
      <c r="R17" s="21"/>
    </row>
    <row r="18" spans="1:18" s="24" customFormat="1" ht="18">
      <c r="A18" s="23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O18" s="23"/>
      <c r="P18" s="23"/>
      <c r="Q18" s="21"/>
      <c r="R18" s="21"/>
    </row>
    <row r="19" spans="1:18" s="24" customFormat="1" ht="18">
      <c r="A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3"/>
      <c r="P19" s="23"/>
      <c r="Q19" s="21"/>
      <c r="R19" s="21"/>
    </row>
    <row r="20" spans="1:18" s="24" customFormat="1" ht="18">
      <c r="A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3"/>
      <c r="P20" s="23"/>
      <c r="Q20" s="21"/>
      <c r="R20" s="21"/>
    </row>
    <row r="21" spans="1:18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3"/>
      <c r="P21" s="23"/>
      <c r="Q21" s="21"/>
      <c r="R21" s="21"/>
    </row>
    <row r="22" spans="1:18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3"/>
      <c r="P22" s="23"/>
      <c r="Q22" s="21"/>
      <c r="R22" s="21"/>
    </row>
    <row r="23" spans="1:18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3"/>
      <c r="P23" s="23"/>
      <c r="Q23" s="21"/>
      <c r="R23" s="21"/>
    </row>
    <row r="24" spans="1:18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3"/>
      <c r="P24" s="23"/>
      <c r="Q24" s="21"/>
      <c r="R24" s="21"/>
    </row>
    <row r="25" spans="1:18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3"/>
      <c r="P25" s="23"/>
      <c r="Q25" s="21"/>
      <c r="R25" s="21"/>
    </row>
    <row r="26" spans="1:18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3"/>
      <c r="P26" s="23"/>
      <c r="Q26" s="21"/>
      <c r="R26" s="21"/>
    </row>
    <row r="27" spans="1:18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3"/>
      <c r="P27" s="23"/>
      <c r="Q27" s="21"/>
      <c r="R27" s="21"/>
    </row>
    <row r="28" spans="1:18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3"/>
      <c r="P28" s="23"/>
      <c r="Q28" s="21"/>
      <c r="R28" s="21"/>
    </row>
    <row r="29" spans="1:18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3"/>
      <c r="P29" s="23"/>
      <c r="Q29" s="21"/>
      <c r="R29" s="21"/>
    </row>
    <row r="30" spans="1:18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3"/>
      <c r="P30" s="23"/>
      <c r="Q30" s="21"/>
      <c r="R30" s="21"/>
    </row>
    <row r="31" spans="1:18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3"/>
      <c r="P31" s="23"/>
      <c r="Q31" s="21"/>
      <c r="R31" s="21"/>
    </row>
    <row r="32" spans="1:18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3"/>
      <c r="P32" s="23"/>
      <c r="Q32" s="21"/>
      <c r="R32" s="21"/>
    </row>
    <row r="33" spans="1:18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3"/>
      <c r="P33" s="23"/>
      <c r="Q33" s="21"/>
      <c r="R33" s="21"/>
    </row>
    <row r="34" spans="1:18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3"/>
      <c r="P34" s="23"/>
      <c r="Q34" s="21"/>
      <c r="R34" s="21"/>
    </row>
    <row r="35" spans="1:18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3"/>
      <c r="P35" s="23"/>
      <c r="Q35" s="21"/>
      <c r="R35" s="21"/>
    </row>
    <row r="36" spans="1:18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3"/>
      <c r="P36" s="23"/>
      <c r="Q36" s="21"/>
      <c r="R36" s="21"/>
    </row>
    <row r="37" spans="1:18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  <c r="P37" s="23"/>
      <c r="Q37" s="21"/>
      <c r="R37" s="21"/>
    </row>
    <row r="38" spans="1:18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  <c r="P38" s="23"/>
      <c r="Q38" s="21"/>
      <c r="R38" s="21"/>
    </row>
    <row r="39" spans="1:18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  <c r="P39" s="23"/>
      <c r="Q39" s="21"/>
      <c r="R39" s="21"/>
    </row>
    <row r="40" spans="1:18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3"/>
      <c r="P40" s="23"/>
      <c r="Q40" s="21"/>
      <c r="R40" s="21"/>
    </row>
    <row r="41" spans="1:18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  <c r="P41" s="23"/>
      <c r="Q41" s="21"/>
      <c r="R41" s="21"/>
    </row>
    <row r="42" spans="1:18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  <c r="P42" s="23"/>
      <c r="Q42" s="21"/>
      <c r="R42" s="21"/>
    </row>
    <row r="43" spans="1:18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  <c r="P43" s="23"/>
      <c r="Q43" s="21"/>
      <c r="R43" s="21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  <c r="P44" s="23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  <c r="P45" s="23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  <c r="P46" s="23"/>
      <c r="Q46" s="21"/>
      <c r="R46" s="21"/>
    </row>
    <row r="47" spans="1:18" s="26" customFormat="1" ht="18">
      <c r="A47" s="23"/>
      <c r="B47" s="24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  <c r="P47" s="23"/>
      <c r="Q47" s="23"/>
      <c r="R47" s="23"/>
    </row>
    <row r="48" spans="1:18" s="26" customFormat="1" ht="18">
      <c r="A48" s="23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  <c r="P48" s="23"/>
      <c r="Q48" s="23"/>
      <c r="R48" s="23"/>
    </row>
    <row r="49" spans="1:18" s="26" customFormat="1" ht="18">
      <c r="A49" s="23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  <c r="P49" s="23"/>
      <c r="Q49" s="23"/>
      <c r="R49" s="23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23"/>
      <c r="Q50" s="21"/>
      <c r="R50" s="21"/>
    </row>
    <row r="51" spans="1:18" s="26" customFormat="1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  <c r="P51" s="23"/>
      <c r="Q51" s="23"/>
      <c r="R51" s="23"/>
    </row>
    <row r="52" spans="1:18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  <c r="P52" s="23"/>
      <c r="Q52" s="21"/>
      <c r="R52" s="21"/>
    </row>
    <row r="53" spans="1:18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  <c r="P53" s="23"/>
      <c r="Q53" s="21"/>
      <c r="R53" s="21"/>
    </row>
    <row r="54" spans="1:18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  <c r="P54" s="23"/>
      <c r="Q54" s="21"/>
      <c r="R54" s="21"/>
    </row>
    <row r="55" spans="1:18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  <c r="P55" s="23"/>
      <c r="Q55" s="21"/>
      <c r="R55" s="21"/>
    </row>
    <row r="56" spans="1:18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  <c r="P56" s="23"/>
      <c r="Q56" s="21"/>
      <c r="R56" s="21"/>
    </row>
    <row r="57" spans="1:18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  <c r="P57" s="23"/>
      <c r="Q57" s="21"/>
      <c r="R57" s="21"/>
    </row>
    <row r="58" spans="1:18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  <c r="P58" s="23"/>
      <c r="Q58" s="21"/>
      <c r="R58" s="21"/>
    </row>
    <row r="59" spans="1:15" ht="18">
      <c r="A59" s="23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</row>
    <row r="60" spans="1:15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</row>
    <row r="61" spans="1:15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</row>
    <row r="62" spans="1:15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3"/>
    </row>
  </sheetData>
  <sheetProtection/>
  <mergeCells count="2">
    <mergeCell ref="A1:A3"/>
    <mergeCell ref="O1:O3"/>
  </mergeCells>
  <conditionalFormatting sqref="E6:I7">
    <cfRule type="cellIs" priority="31" dxfId="0" operator="greaterThan" stopIfTrue="1">
      <formula>199</formula>
    </cfRule>
  </conditionalFormatting>
  <conditionalFormatting sqref="E6:I7">
    <cfRule type="cellIs" priority="30" dxfId="9" operator="greaterThan" stopIfTrue="1">
      <formula>199</formula>
    </cfRule>
  </conditionalFormatting>
  <conditionalFormatting sqref="E6:I7">
    <cfRule type="cellIs" priority="27" dxfId="2" operator="greaterThan" stopIfTrue="1">
      <formula>199</formula>
    </cfRule>
    <cfRule type="cellIs" priority="28" dxfId="0" operator="greaterThan" stopIfTrue="1">
      <formula>199</formula>
    </cfRule>
    <cfRule type="cellIs" priority="29" dxfId="0" operator="greaterThan" stopIfTrue="1">
      <formula>199</formula>
    </cfRule>
  </conditionalFormatting>
  <conditionalFormatting sqref="K6:K7 E6:I7">
    <cfRule type="cellIs" priority="24" dxfId="2" operator="greaterThan" stopIfTrue="1">
      <formula>199</formula>
    </cfRule>
    <cfRule type="cellIs" priority="25" dxfId="0" operator="greaterThan" stopIfTrue="1">
      <formula>199</formula>
    </cfRule>
    <cfRule type="cellIs" priority="26" dxfId="2" operator="greaterThan" stopIfTrue="1">
      <formula>199</formula>
    </cfRule>
  </conditionalFormatting>
  <conditionalFormatting sqref="E6:I7">
    <cfRule type="cellIs" priority="23" dxfId="2" operator="greaterThan" stopIfTrue="1">
      <formula>199</formula>
    </cfRule>
  </conditionalFormatting>
  <conditionalFormatting sqref="E6:I7">
    <cfRule type="cellIs" priority="21" dxfId="0" operator="greaterThan" stopIfTrue="1">
      <formula>199</formula>
    </cfRule>
    <cfRule type="cellIs" priority="22" dxfId="0" operator="greaterThan" stopIfTrue="1">
      <formula>199</formula>
    </cfRule>
  </conditionalFormatting>
  <conditionalFormatting sqref="E6:I7">
    <cfRule type="cellIs" priority="20" dxfId="0" operator="greaterThan" stopIfTrue="1">
      <formula>199</formula>
    </cfRule>
  </conditionalFormatting>
  <conditionalFormatting sqref="E6:I7">
    <cfRule type="cellIs" priority="19" dxfId="9" operator="greaterThan" stopIfTrue="1">
      <formula>199</formula>
    </cfRule>
  </conditionalFormatting>
  <conditionalFormatting sqref="E6:I7">
    <cfRule type="cellIs" priority="17" dxfId="0" operator="greaterThan" stopIfTrue="1">
      <formula>199</formula>
    </cfRule>
    <cfRule type="cellIs" priority="18" dxfId="0" operator="greaterThan" stopIfTrue="1">
      <formula>199</formula>
    </cfRule>
  </conditionalFormatting>
  <conditionalFormatting sqref="E6:I7">
    <cfRule type="cellIs" priority="14" dxfId="2" operator="greaterThan" stopIfTrue="1">
      <formula>199</formula>
    </cfRule>
    <cfRule type="cellIs" priority="15" dxfId="0" operator="greaterThan" stopIfTrue="1">
      <formula>199</formula>
    </cfRule>
    <cfRule type="cellIs" priority="16" dxfId="0" operator="greaterThan" stopIfTrue="1">
      <formula>199</formula>
    </cfRule>
  </conditionalFormatting>
  <conditionalFormatting sqref="D6:I7 K6:K7">
    <cfRule type="cellIs" priority="11" dxfId="2" operator="greaterThan" stopIfTrue="1">
      <formula>199</formula>
    </cfRule>
    <cfRule type="cellIs" priority="12" dxfId="0" operator="greaterThan" stopIfTrue="1">
      <formula>199</formula>
    </cfRule>
    <cfRule type="cellIs" priority="13" dxfId="2" operator="greaterThan" stopIfTrue="1">
      <formula>199</formula>
    </cfRule>
  </conditionalFormatting>
  <conditionalFormatting sqref="E6:I7">
    <cfRule type="cellIs" priority="10" dxfId="2" operator="greaterThan" stopIfTrue="1">
      <formula>199</formula>
    </cfRule>
  </conditionalFormatting>
  <conditionalFormatting sqref="E6:I7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0" operator="greaterThan" stopIfTrue="1">
      <formula>199</formula>
    </cfRule>
  </conditionalFormatting>
  <conditionalFormatting sqref="K6 D6:I7">
    <cfRule type="cellIs" priority="4" dxfId="2" operator="greaterThan" stopIfTrue="1">
      <formula>199</formula>
    </cfRule>
    <cfRule type="cellIs" priority="5" dxfId="0" operator="greaterThan" stopIfTrue="1">
      <formula>199</formula>
    </cfRule>
    <cfRule type="cellIs" priority="6" dxfId="2" operator="greaterThan" stopIfTrue="1">
      <formula>199</formula>
    </cfRule>
  </conditionalFormatting>
  <conditionalFormatting sqref="E6:I7">
    <cfRule type="cellIs" priority="3" dxfId="0" operator="greaterThan" stopIfTrue="1">
      <formula>199</formula>
    </cfRule>
  </conditionalFormatting>
  <conditionalFormatting sqref="E6:I7">
    <cfRule type="cellIs" priority="2" dxfId="9" operator="greaterThan" stopIfTrue="1">
      <formula>199</formula>
    </cfRule>
  </conditionalFormatting>
  <conditionalFormatting sqref="E6:I7">
    <cfRule type="cellIs" priority="1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W12" sqref="W12"/>
    </sheetView>
  </sheetViews>
  <sheetFormatPr defaultColWidth="11.421875" defaultRowHeight="12.75"/>
  <cols>
    <col min="1" max="1" width="3.421875" style="17" bestFit="1" customWidth="1"/>
    <col min="2" max="2" width="20.8515625" style="18" bestFit="1" customWidth="1"/>
    <col min="3" max="3" width="13.421875" style="19" bestFit="1" customWidth="1"/>
    <col min="4" max="4" width="6.7109375" style="19" bestFit="1" customWidth="1"/>
    <col min="5" max="7" width="6.00390625" style="19" bestFit="1" customWidth="1"/>
    <col min="8" max="8" width="5.140625" style="19" bestFit="1" customWidth="1"/>
    <col min="9" max="9" width="5.140625" style="19" customWidth="1"/>
    <col min="10" max="10" width="7.57421875" style="19" bestFit="1" customWidth="1"/>
    <col min="11" max="11" width="7.8515625" style="19" bestFit="1" customWidth="1"/>
    <col min="12" max="12" width="11.421875" style="19" customWidth="1"/>
    <col min="13" max="13" width="7.57421875" style="19" bestFit="1" customWidth="1"/>
    <col min="14" max="14" width="6.421875" style="20" bestFit="1" customWidth="1"/>
    <col min="15" max="15" width="4.14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70" t="s">
        <v>4</v>
      </c>
      <c r="M1" s="8"/>
      <c r="N1" s="28"/>
      <c r="O1" s="171" t="s">
        <v>26</v>
      </c>
      <c r="Q1" s="8"/>
      <c r="R1" s="8"/>
    </row>
    <row r="2" spans="1:18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71"/>
      <c r="Q2" s="32"/>
      <c r="R2" s="32"/>
    </row>
    <row r="3" spans="1:18" s="37" customFormat="1" ht="15.75">
      <c r="A3" s="170"/>
      <c r="B3" s="36"/>
      <c r="C3" s="33"/>
      <c r="D3" s="32"/>
      <c r="E3" s="32"/>
      <c r="F3" s="32"/>
      <c r="G3" s="32"/>
      <c r="H3" s="32"/>
      <c r="I3" s="32"/>
      <c r="J3" s="32"/>
      <c r="K3" s="29"/>
      <c r="L3" s="34"/>
      <c r="M3" s="36"/>
      <c r="N3" s="38"/>
      <c r="O3" s="171"/>
      <c r="Q3" s="32"/>
      <c r="R3" s="32"/>
    </row>
    <row r="4" spans="1:18" s="37" customFormat="1" ht="15.75">
      <c r="A4" s="47"/>
      <c r="B4" s="36"/>
      <c r="C4" s="33"/>
      <c r="D4" s="32"/>
      <c r="E4" s="32"/>
      <c r="F4" s="32"/>
      <c r="G4" s="32"/>
      <c r="H4" s="32"/>
      <c r="I4" s="32"/>
      <c r="J4" s="32"/>
      <c r="K4" s="29"/>
      <c r="L4" s="34"/>
      <c r="M4" s="36"/>
      <c r="N4" s="38"/>
      <c r="O4" s="49"/>
      <c r="Q4" s="32"/>
      <c r="R4" s="32"/>
    </row>
    <row r="5" spans="1:18" s="37" customFormat="1" ht="15">
      <c r="A5"/>
      <c r="B5"/>
      <c r="Q5" s="32"/>
      <c r="R5" s="32"/>
    </row>
    <row r="6" spans="1:18" s="37" customFormat="1" ht="15.75">
      <c r="A6" s="36">
        <v>1</v>
      </c>
      <c r="B6" s="39" t="s">
        <v>18</v>
      </c>
      <c r="C6" s="33">
        <v>42764</v>
      </c>
      <c r="D6" s="159">
        <v>21</v>
      </c>
      <c r="E6" s="32">
        <v>170</v>
      </c>
      <c r="F6" s="32">
        <v>122</v>
      </c>
      <c r="G6" s="32">
        <v>113</v>
      </c>
      <c r="H6" s="32"/>
      <c r="I6" s="32"/>
      <c r="J6" s="32">
        <f>+E6+F6+G6</f>
        <v>405</v>
      </c>
      <c r="K6" s="32">
        <v>3</v>
      </c>
      <c r="L6" s="34">
        <f>+J6/K6</f>
        <v>135</v>
      </c>
      <c r="M6"/>
      <c r="N6"/>
      <c r="Q6" s="32"/>
      <c r="R6" s="32"/>
    </row>
    <row r="7" spans="1:18" s="24" customFormat="1" ht="18">
      <c r="A7" s="36"/>
      <c r="B7" s="37" t="s">
        <v>122</v>
      </c>
      <c r="C7" s="33"/>
      <c r="D7" s="159">
        <v>14</v>
      </c>
      <c r="E7" s="32">
        <v>171</v>
      </c>
      <c r="F7" s="32">
        <v>169</v>
      </c>
      <c r="G7" s="32">
        <v>175</v>
      </c>
      <c r="H7" s="32"/>
      <c r="I7" s="32"/>
      <c r="J7" s="32">
        <f>+E7++F7+G7</f>
        <v>515</v>
      </c>
      <c r="K7" s="32">
        <v>3</v>
      </c>
      <c r="L7" s="34">
        <f>+J7/K7</f>
        <v>171.66666666666666</v>
      </c>
      <c r="M7"/>
      <c r="N7"/>
      <c r="O7" s="37"/>
      <c r="Q7" s="21"/>
      <c r="R7" s="21"/>
    </row>
    <row r="8" spans="1:18" s="24" customFormat="1" ht="18">
      <c r="A8" s="36"/>
      <c r="B8" s="39"/>
      <c r="C8" s="33"/>
      <c r="D8" s="159">
        <v>7</v>
      </c>
      <c r="E8" s="32">
        <v>187</v>
      </c>
      <c r="F8" s="32">
        <v>140</v>
      </c>
      <c r="G8" s="32">
        <v>138</v>
      </c>
      <c r="H8" s="32"/>
      <c r="I8" s="32"/>
      <c r="J8" s="32">
        <f>+E8++F8+G8</f>
        <v>465</v>
      </c>
      <c r="K8" s="32">
        <v>3</v>
      </c>
      <c r="L8" s="34">
        <f>+J8/K8</f>
        <v>155</v>
      </c>
      <c r="M8" s="142">
        <f>+J8+J7+J6</f>
        <v>1385</v>
      </c>
      <c r="N8" s="143">
        <f>+M8/9</f>
        <v>153.88888888888889</v>
      </c>
      <c r="O8" s="37">
        <v>1</v>
      </c>
      <c r="Q8" s="21"/>
      <c r="R8" s="21"/>
    </row>
    <row r="9" spans="1:18" s="24" customFormat="1" ht="18">
      <c r="A9"/>
      <c r="B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6"/>
      <c r="P9" s="23"/>
      <c r="Q9" s="21"/>
      <c r="R9" s="21"/>
    </row>
    <row r="10" spans="1:18" s="24" customFormat="1" ht="18">
      <c r="A10"/>
      <c r="B10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6"/>
      <c r="P10" s="23"/>
      <c r="Q10" s="21"/>
      <c r="R10" s="21"/>
    </row>
    <row r="11" spans="1:18" s="24" customFormat="1" ht="18">
      <c r="A11"/>
      <c r="B11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6"/>
      <c r="P11" s="23"/>
      <c r="Q11" s="21"/>
      <c r="R11" s="21"/>
    </row>
    <row r="12" spans="1:18" s="24" customFormat="1" ht="18">
      <c r="A12"/>
      <c r="B12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6"/>
      <c r="P12" s="23"/>
      <c r="Q12" s="21"/>
      <c r="R12" s="21"/>
    </row>
    <row r="13" spans="1:18" s="24" customFormat="1" ht="18">
      <c r="A13"/>
      <c r="B1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6"/>
      <c r="P13" s="23"/>
      <c r="Q13" s="21"/>
      <c r="R13" s="21"/>
    </row>
    <row r="14" spans="1:18" s="24" customFormat="1" ht="18">
      <c r="A14" s="32"/>
      <c r="B14" s="37"/>
      <c r="C14" s="32"/>
      <c r="D14" s="32"/>
      <c r="E14" s="32"/>
      <c r="F14" s="32"/>
      <c r="G14" s="32"/>
      <c r="H14" s="32"/>
      <c r="I14" s="32"/>
      <c r="J14" s="32"/>
      <c r="K14" s="32"/>
      <c r="L14" s="34"/>
      <c r="M14" s="53"/>
      <c r="N14" s="41"/>
      <c r="O14" s="36"/>
      <c r="P14" s="23"/>
      <c r="Q14" s="21"/>
      <c r="R14" s="21"/>
    </row>
    <row r="15" spans="1:18" s="24" customFormat="1" ht="18">
      <c r="A15" s="2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3"/>
      <c r="P15" s="23"/>
      <c r="Q15" s="21"/>
      <c r="R15" s="21"/>
    </row>
    <row r="16" spans="1:18" s="24" customFormat="1" ht="18">
      <c r="A16" s="23">
        <f>SUM(A5:A15)</f>
        <v>1</v>
      </c>
      <c r="C16" s="23" t="s">
        <v>4</v>
      </c>
      <c r="D16" s="23"/>
      <c r="E16" s="23"/>
      <c r="F16" s="23"/>
      <c r="G16" s="23"/>
      <c r="H16" s="23"/>
      <c r="I16" s="23"/>
      <c r="J16" s="23">
        <f>SUM(J3:J15)</f>
        <v>1385</v>
      </c>
      <c r="K16" s="23">
        <f>SUM(K3:K15)</f>
        <v>9</v>
      </c>
      <c r="L16" s="27">
        <f>J16/K16</f>
        <v>153.88888888888889</v>
      </c>
      <c r="M16" s="21"/>
      <c r="N16" s="22"/>
      <c r="O16" s="65">
        <f>SUM(O5:O15)</f>
        <v>1</v>
      </c>
      <c r="P16" s="23"/>
      <c r="Q16" s="21"/>
      <c r="R16" s="21"/>
    </row>
    <row r="17" spans="1:18" s="24" customFormat="1" ht="18">
      <c r="A17" s="2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3"/>
      <c r="P17" s="23"/>
      <c r="Q17" s="21"/>
      <c r="R17" s="21"/>
    </row>
    <row r="18" spans="1:18" s="24" customFormat="1" ht="18">
      <c r="A18" s="23"/>
      <c r="C18" s="23"/>
      <c r="D18" s="21"/>
      <c r="E18" s="21"/>
      <c r="F18" s="21"/>
      <c r="G18" s="21"/>
      <c r="H18" s="21"/>
      <c r="I18" s="21"/>
      <c r="J18" s="23"/>
      <c r="K18" s="23"/>
      <c r="L18" s="27"/>
      <c r="M18" s="21"/>
      <c r="N18" s="22"/>
      <c r="O18" s="23"/>
      <c r="P18" s="23"/>
      <c r="Q18" s="21"/>
      <c r="R18" s="21"/>
    </row>
    <row r="19" spans="1:18" s="24" customFormat="1" ht="18">
      <c r="A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3"/>
      <c r="P19" s="23"/>
      <c r="Q19" s="21"/>
      <c r="R19" s="21"/>
    </row>
    <row r="20" spans="1:18" s="24" customFormat="1" ht="18">
      <c r="A20" s="23"/>
      <c r="C20" s="21"/>
      <c r="D20" s="21"/>
      <c r="E20" s="21"/>
      <c r="F20" s="21"/>
      <c r="G20" s="21"/>
      <c r="H20" s="21"/>
      <c r="I20" s="21"/>
      <c r="J20" s="23"/>
      <c r="K20" s="23"/>
      <c r="L20" s="27"/>
      <c r="M20" s="21"/>
      <c r="N20" s="22"/>
      <c r="O20" s="23"/>
      <c r="P20" s="23"/>
      <c r="Q20" s="21"/>
      <c r="R20" s="21"/>
    </row>
    <row r="21" spans="1:18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3"/>
      <c r="P21" s="23"/>
      <c r="Q21" s="21"/>
      <c r="R21" s="21"/>
    </row>
    <row r="22" spans="1:18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3"/>
      <c r="P22" s="23"/>
      <c r="Q22" s="21"/>
      <c r="R22" s="21"/>
    </row>
    <row r="23" spans="1:18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3"/>
      <c r="P23" s="23"/>
      <c r="Q23" s="21"/>
      <c r="R23" s="21"/>
    </row>
    <row r="24" spans="1:18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3"/>
      <c r="P24" s="23"/>
      <c r="Q24" s="21"/>
      <c r="R24" s="21"/>
    </row>
    <row r="25" spans="1:18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3"/>
      <c r="P25" s="23"/>
      <c r="Q25" s="21"/>
      <c r="R25" s="21"/>
    </row>
    <row r="26" spans="1:18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3"/>
      <c r="P26" s="23"/>
      <c r="Q26" s="21"/>
      <c r="R26" s="21"/>
    </row>
    <row r="27" spans="1:18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3"/>
      <c r="P27" s="23"/>
      <c r="Q27" s="21"/>
      <c r="R27" s="21"/>
    </row>
    <row r="28" spans="1:18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3"/>
      <c r="P28" s="23"/>
      <c r="Q28" s="21"/>
      <c r="R28" s="21"/>
    </row>
    <row r="29" spans="1:18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3"/>
      <c r="P29" s="23"/>
      <c r="Q29" s="21"/>
      <c r="R29" s="21"/>
    </row>
    <row r="30" spans="1:18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3"/>
      <c r="P30" s="23"/>
      <c r="Q30" s="21"/>
      <c r="R30" s="21"/>
    </row>
    <row r="31" spans="1:18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3"/>
      <c r="P31" s="23"/>
      <c r="Q31" s="21"/>
      <c r="R31" s="21"/>
    </row>
    <row r="32" spans="1:18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3"/>
      <c r="P32" s="23"/>
      <c r="Q32" s="21"/>
      <c r="R32" s="21"/>
    </row>
    <row r="33" spans="1:18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3"/>
      <c r="P33" s="23"/>
      <c r="Q33" s="21"/>
      <c r="R33" s="21"/>
    </row>
    <row r="34" spans="1:18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3"/>
      <c r="P34" s="23"/>
      <c r="Q34" s="21"/>
      <c r="R34" s="21"/>
    </row>
    <row r="35" spans="1:18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3"/>
      <c r="P35" s="23"/>
      <c r="Q35" s="21"/>
      <c r="R35" s="21"/>
    </row>
    <row r="36" spans="1:18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3"/>
      <c r="P36" s="23"/>
      <c r="Q36" s="21"/>
      <c r="R36" s="21"/>
    </row>
    <row r="37" spans="1:18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  <c r="P37" s="23"/>
      <c r="Q37" s="21"/>
      <c r="R37" s="21"/>
    </row>
    <row r="38" spans="1:18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  <c r="P38" s="23"/>
      <c r="Q38" s="21"/>
      <c r="R38" s="21"/>
    </row>
    <row r="39" spans="1:18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  <c r="P39" s="23"/>
      <c r="Q39" s="21"/>
      <c r="R39" s="21"/>
    </row>
    <row r="40" spans="1:18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3"/>
      <c r="P40" s="23"/>
      <c r="Q40" s="21"/>
      <c r="R40" s="21"/>
    </row>
    <row r="41" spans="1:18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  <c r="P41" s="23"/>
      <c r="Q41" s="21"/>
      <c r="R41" s="21"/>
    </row>
    <row r="42" spans="1:18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  <c r="P42" s="23"/>
      <c r="Q42" s="21"/>
      <c r="R42" s="21"/>
    </row>
    <row r="43" spans="1:18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  <c r="P43" s="23"/>
      <c r="Q43" s="21"/>
      <c r="R43" s="21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  <c r="P44" s="23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  <c r="P45" s="23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  <c r="P46" s="23"/>
      <c r="Q46" s="21"/>
      <c r="R46" s="21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  <c r="P47" s="23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  <c r="P48" s="23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  <c r="P49" s="23"/>
      <c r="Q49" s="21"/>
      <c r="R49" s="21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23"/>
      <c r="Q50" s="21"/>
      <c r="R50" s="21"/>
    </row>
    <row r="51" spans="1:18" s="26" customFormat="1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  <c r="P51" s="23"/>
      <c r="Q51" s="23"/>
      <c r="R51" s="23"/>
    </row>
    <row r="52" spans="1:18" s="26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  <c r="P52" s="23"/>
      <c r="Q52" s="23"/>
      <c r="R52" s="23"/>
    </row>
    <row r="53" spans="1:18" s="26" customFormat="1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  <c r="P53" s="23"/>
      <c r="Q53" s="23"/>
      <c r="R53" s="23"/>
    </row>
    <row r="54" spans="1:18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  <c r="P54" s="23"/>
      <c r="Q54" s="21"/>
      <c r="R54" s="21"/>
    </row>
    <row r="55" spans="1:18" s="26" customFormat="1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  <c r="P55" s="23"/>
      <c r="Q55" s="23"/>
      <c r="R55" s="23"/>
    </row>
    <row r="56" spans="1:18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  <c r="P56" s="23"/>
      <c r="Q56" s="21"/>
      <c r="R56" s="21"/>
    </row>
    <row r="57" spans="1:18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  <c r="P57" s="23"/>
      <c r="Q57" s="21"/>
      <c r="R57" s="21"/>
    </row>
    <row r="58" spans="1:18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  <c r="P58" s="23"/>
      <c r="Q58" s="21"/>
      <c r="R58" s="21"/>
    </row>
    <row r="59" spans="1:18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  <c r="P59" s="23"/>
      <c r="Q59" s="21"/>
      <c r="R59" s="21"/>
    </row>
    <row r="60" spans="1:18" s="24" customFormat="1" ht="18">
      <c r="A60" s="2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  <c r="P60" s="23"/>
      <c r="Q60" s="21"/>
      <c r="R60" s="21"/>
    </row>
    <row r="61" spans="1:18" s="24" customFormat="1" ht="18">
      <c r="A61" s="2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  <c r="P61" s="23"/>
      <c r="Q61" s="21"/>
      <c r="R61" s="21"/>
    </row>
    <row r="62" spans="1:18" s="24" customFormat="1" ht="18">
      <c r="A62" s="2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3"/>
      <c r="P62" s="23"/>
      <c r="Q62" s="21"/>
      <c r="R62" s="21"/>
    </row>
    <row r="63" spans="1:15" ht="18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3"/>
    </row>
    <row r="64" spans="1:15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3"/>
    </row>
    <row r="65" spans="1:15" ht="18">
      <c r="A65" s="23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3"/>
    </row>
    <row r="66" spans="1:15" ht="18">
      <c r="A66" s="23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  <c r="O66" s="23"/>
    </row>
  </sheetData>
  <sheetProtection/>
  <mergeCells count="2">
    <mergeCell ref="A1:A3"/>
    <mergeCell ref="O1:O3"/>
  </mergeCells>
  <conditionalFormatting sqref="E6:I8">
    <cfRule type="cellIs" priority="50" dxfId="0" operator="greaterThan" stopIfTrue="1">
      <formula>199</formula>
    </cfRule>
  </conditionalFormatting>
  <conditionalFormatting sqref="E6:I8">
    <cfRule type="cellIs" priority="49" dxfId="9" operator="greaterThan" stopIfTrue="1">
      <formula>199</formula>
    </cfRule>
  </conditionalFormatting>
  <conditionalFormatting sqref="E6:I8">
    <cfRule type="cellIs" priority="46" dxfId="2" operator="greaterThan" stopIfTrue="1">
      <formula>199</formula>
    </cfRule>
    <cfRule type="cellIs" priority="47" dxfId="0" operator="greaterThan" stopIfTrue="1">
      <formula>199</formula>
    </cfRule>
    <cfRule type="cellIs" priority="48" dxfId="0" operator="greaterThan" stopIfTrue="1">
      <formula>199</formula>
    </cfRule>
  </conditionalFormatting>
  <conditionalFormatting sqref="D6:I8 K6:L8">
    <cfRule type="cellIs" priority="43" dxfId="2" operator="greaterThan" stopIfTrue="1">
      <formula>199</formula>
    </cfRule>
    <cfRule type="cellIs" priority="44" dxfId="0" operator="greaterThan" stopIfTrue="1">
      <formula>199</formula>
    </cfRule>
    <cfRule type="cellIs" priority="45" dxfId="2" operator="greaterThan" stopIfTrue="1">
      <formula>199</formula>
    </cfRule>
  </conditionalFormatting>
  <conditionalFormatting sqref="E6:I8">
    <cfRule type="cellIs" priority="42" dxfId="2" operator="greaterThan" stopIfTrue="1">
      <formula>199</formula>
    </cfRule>
  </conditionalFormatting>
  <conditionalFormatting sqref="E6:I8">
    <cfRule type="cellIs" priority="40" dxfId="0" operator="greaterThan" stopIfTrue="1">
      <formula>199</formula>
    </cfRule>
    <cfRule type="cellIs" priority="41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1">
      <pane ySplit="3" topLeftCell="A46" activePane="bottomLeft" state="frozen"/>
      <selection pane="topLeft" activeCell="A1" sqref="A1"/>
      <selection pane="bottomLeft" activeCell="A51" sqref="A51:N52"/>
    </sheetView>
  </sheetViews>
  <sheetFormatPr defaultColWidth="4.7109375" defaultRowHeight="12.75"/>
  <cols>
    <col min="1" max="1" width="4.8515625" style="8" bestFit="1" customWidth="1"/>
    <col min="2" max="2" width="22.8515625" style="29" bestFit="1" customWidth="1"/>
    <col min="3" max="3" width="13.140625" style="30" bestFit="1" customWidth="1"/>
    <col min="4" max="4" width="12.7109375" style="139" bestFit="1" customWidth="1"/>
    <col min="5" max="5" width="5.140625" style="30" bestFit="1" customWidth="1"/>
    <col min="6" max="6" width="5.28125" style="30" bestFit="1" customWidth="1"/>
    <col min="7" max="7" width="6.421875" style="30" bestFit="1" customWidth="1"/>
    <col min="8" max="9" width="6.421875" style="30" customWidth="1"/>
    <col min="10" max="10" width="8.00390625" style="30" bestFit="1" customWidth="1"/>
    <col min="11" max="11" width="7.8515625" style="30" bestFit="1" customWidth="1"/>
    <col min="12" max="12" width="11.421875" style="30" bestFit="1" customWidth="1"/>
    <col min="13" max="13" width="7.421875" style="30" bestFit="1" customWidth="1"/>
    <col min="14" max="14" width="8.57421875" style="31" bestFit="1" customWidth="1"/>
    <col min="15" max="15" width="4.8515625" style="8" bestFit="1" customWidth="1"/>
    <col min="16" max="16" width="4.7109375" style="0" customWidth="1"/>
    <col min="17" max="18" width="4.7109375" style="30" customWidth="1"/>
    <col min="19" max="16384" width="4.7109375" style="29" customWidth="1"/>
  </cols>
  <sheetData>
    <row r="1" spans="1:18" s="9" customFormat="1" ht="54.75" customHeight="1">
      <c r="A1" s="170" t="s">
        <v>4</v>
      </c>
      <c r="D1" s="131"/>
      <c r="M1" s="8"/>
      <c r="N1" s="28"/>
      <c r="O1" s="171" t="s">
        <v>26</v>
      </c>
      <c r="Q1" s="8"/>
      <c r="R1" s="8"/>
    </row>
    <row r="2" spans="1:18" s="37" customFormat="1" ht="57.75" customHeight="1">
      <c r="A2" s="170"/>
      <c r="B2" s="48" t="s">
        <v>23</v>
      </c>
      <c r="C2" s="8" t="s">
        <v>17</v>
      </c>
      <c r="D2" s="132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71"/>
      <c r="Q2" s="32"/>
      <c r="R2" s="32"/>
    </row>
    <row r="3" spans="1:18" s="37" customFormat="1" ht="17.25">
      <c r="A3" s="170"/>
      <c r="B3" s="36"/>
      <c r="C3" s="33"/>
      <c r="D3" s="133"/>
      <c r="E3" s="32"/>
      <c r="F3" s="32"/>
      <c r="G3" s="32"/>
      <c r="H3" s="32"/>
      <c r="I3" s="32"/>
      <c r="J3" s="32"/>
      <c r="K3" s="29"/>
      <c r="L3" s="34"/>
      <c r="M3" s="36"/>
      <c r="N3" s="38"/>
      <c r="O3" s="171"/>
      <c r="Q3" s="32"/>
      <c r="R3" s="32"/>
    </row>
    <row r="4" spans="1:18" s="39" customFormat="1" ht="17.25">
      <c r="A4" s="36">
        <v>1</v>
      </c>
      <c r="B4" s="39" t="s">
        <v>18</v>
      </c>
      <c r="C4" s="112">
        <v>42645</v>
      </c>
      <c r="D4" s="134">
        <v>4</v>
      </c>
      <c r="E4" s="32">
        <v>205</v>
      </c>
      <c r="F4" s="32">
        <v>212</v>
      </c>
      <c r="G4" s="32">
        <v>174</v>
      </c>
      <c r="H4" s="32">
        <v>159</v>
      </c>
      <c r="I4" s="32"/>
      <c r="J4" s="32">
        <f>SUM(E4:H4)</f>
        <v>750</v>
      </c>
      <c r="K4" s="32">
        <v>4</v>
      </c>
      <c r="L4" s="34">
        <f>+J4/K4</f>
        <v>187.5</v>
      </c>
      <c r="M4"/>
      <c r="N4"/>
      <c r="O4"/>
      <c r="Q4" s="36"/>
      <c r="R4" s="36"/>
    </row>
    <row r="5" spans="1:18" s="39" customFormat="1" ht="17.25">
      <c r="A5"/>
      <c r="B5" t="s">
        <v>47</v>
      </c>
      <c r="C5"/>
      <c r="D5" s="134">
        <v>11</v>
      </c>
      <c r="E5" s="32">
        <v>215</v>
      </c>
      <c r="F5" s="32">
        <v>179</v>
      </c>
      <c r="G5" s="32">
        <v>171</v>
      </c>
      <c r="H5" s="32">
        <v>149</v>
      </c>
      <c r="I5" s="32"/>
      <c r="J5" s="32">
        <f>SUM(E5:H5)</f>
        <v>714</v>
      </c>
      <c r="K5" s="32">
        <v>4</v>
      </c>
      <c r="L5" s="34">
        <f>+J5/K5</f>
        <v>178.5</v>
      </c>
      <c r="M5" s="142">
        <f>+J5+J4</f>
        <v>1464</v>
      </c>
      <c r="N5" s="143">
        <f>+M5/8</f>
        <v>183</v>
      </c>
      <c r="O5" s="36">
        <v>1</v>
      </c>
      <c r="Q5" s="36"/>
      <c r="R5" s="36"/>
    </row>
    <row r="6" ht="14.25">
      <c r="D6" s="135"/>
    </row>
    <row r="7" spans="1:12" ht="17.25">
      <c r="A7" s="36">
        <v>1</v>
      </c>
      <c r="B7" s="39" t="s">
        <v>64</v>
      </c>
      <c r="C7" s="112">
        <v>42658</v>
      </c>
      <c r="D7" s="134">
        <v>17</v>
      </c>
      <c r="E7" s="32">
        <v>187</v>
      </c>
      <c r="F7" s="32">
        <v>207</v>
      </c>
      <c r="G7" s="32">
        <v>227</v>
      </c>
      <c r="H7" s="32">
        <v>166</v>
      </c>
      <c r="J7" s="32">
        <f>SUM(E7:H7)</f>
        <v>787</v>
      </c>
      <c r="K7" s="32">
        <v>4</v>
      </c>
      <c r="L7" s="34">
        <f>+J7/K7</f>
        <v>196.75</v>
      </c>
    </row>
    <row r="8" spans="2:14" ht="17.25">
      <c r="B8" t="s">
        <v>65</v>
      </c>
      <c r="D8" s="134">
        <v>8</v>
      </c>
      <c r="E8" s="32">
        <v>156</v>
      </c>
      <c r="F8" s="32">
        <v>214</v>
      </c>
      <c r="G8" s="32">
        <v>183</v>
      </c>
      <c r="H8" s="32">
        <v>247</v>
      </c>
      <c r="J8" s="67">
        <f>SUM(E8:H8)</f>
        <v>800</v>
      </c>
      <c r="K8" s="32">
        <v>4</v>
      </c>
      <c r="L8" s="68">
        <f>+J8/K8</f>
        <v>200</v>
      </c>
      <c r="M8" s="69">
        <f>+J8+J7</f>
        <v>1587</v>
      </c>
      <c r="N8" s="70">
        <f>+M8/8</f>
        <v>198.375</v>
      </c>
    </row>
    <row r="9" spans="2:12" ht="17.25">
      <c r="B9" t="s">
        <v>69</v>
      </c>
      <c r="D9" s="134">
        <v>14</v>
      </c>
      <c r="E9" s="32">
        <v>195</v>
      </c>
      <c r="F9" s="32">
        <v>217</v>
      </c>
      <c r="G9" s="32">
        <v>212</v>
      </c>
      <c r="H9" s="32"/>
      <c r="J9" s="67">
        <f>SUM(E9:H9)</f>
        <v>624</v>
      </c>
      <c r="K9" s="32">
        <v>3</v>
      </c>
      <c r="L9" s="68">
        <f>+J9/K9</f>
        <v>208</v>
      </c>
    </row>
    <row r="10" spans="4:14" ht="17.25">
      <c r="D10" s="134">
        <v>19</v>
      </c>
      <c r="E10" s="32">
        <v>190</v>
      </c>
      <c r="F10" s="32">
        <v>194</v>
      </c>
      <c r="G10" s="32">
        <v>235</v>
      </c>
      <c r="H10" s="32"/>
      <c r="J10" s="67">
        <f>SUM(E10:H10)</f>
        <v>619</v>
      </c>
      <c r="K10" s="32">
        <v>3</v>
      </c>
      <c r="L10" s="68">
        <f>+J10/K10</f>
        <v>206.33333333333334</v>
      </c>
      <c r="M10" s="69">
        <f>+J10+J9</f>
        <v>1243</v>
      </c>
      <c r="N10" s="70">
        <f>+M10/6</f>
        <v>207.16666666666666</v>
      </c>
    </row>
    <row r="11" spans="1:18" s="8" customFormat="1" ht="15.75">
      <c r="A11" s="36"/>
      <c r="B11"/>
      <c r="C11"/>
      <c r="D11" s="135"/>
      <c r="E11"/>
      <c r="F11"/>
      <c r="G11"/>
      <c r="H11"/>
      <c r="I11"/>
      <c r="J11"/>
      <c r="K11"/>
      <c r="L11"/>
      <c r="M11" s="142">
        <f>+M10+M8</f>
        <v>2830</v>
      </c>
      <c r="N11" s="143">
        <f>+M11/14</f>
        <v>202.14285714285714</v>
      </c>
      <c r="O11" s="36">
        <v>1</v>
      </c>
      <c r="P11"/>
      <c r="Q11" s="30"/>
      <c r="R11" s="30"/>
    </row>
    <row r="12" spans="1:18" s="8" customFormat="1" ht="15.75">
      <c r="A12" s="36"/>
      <c r="B12"/>
      <c r="C12"/>
      <c r="D12" s="135"/>
      <c r="E12"/>
      <c r="F12"/>
      <c r="G12"/>
      <c r="H12"/>
      <c r="I12"/>
      <c r="J12"/>
      <c r="K12"/>
      <c r="L12"/>
      <c r="M12"/>
      <c r="N12"/>
      <c r="O12" s="36"/>
      <c r="P12"/>
      <c r="Q12" s="30"/>
      <c r="R12" s="30"/>
    </row>
    <row r="13" spans="1:18" s="8" customFormat="1" ht="17.25">
      <c r="A13" s="36">
        <v>1</v>
      </c>
      <c r="B13" s="39" t="s">
        <v>18</v>
      </c>
      <c r="C13" s="112">
        <v>42708</v>
      </c>
      <c r="D13" s="134">
        <v>13</v>
      </c>
      <c r="E13" s="32">
        <v>171</v>
      </c>
      <c r="F13" s="32">
        <v>195</v>
      </c>
      <c r="G13" s="32">
        <v>277</v>
      </c>
      <c r="H13" s="32">
        <v>183</v>
      </c>
      <c r="I13"/>
      <c r="J13" s="67">
        <f>SUM(E13:H13)</f>
        <v>826</v>
      </c>
      <c r="K13" s="32">
        <v>4</v>
      </c>
      <c r="L13" s="68">
        <f>+J13/K13</f>
        <v>206.5</v>
      </c>
      <c r="M13"/>
      <c r="N13"/>
      <c r="O13" s="36"/>
      <c r="P13"/>
      <c r="Q13" s="30"/>
      <c r="R13" s="30"/>
    </row>
    <row r="14" spans="1:18" s="8" customFormat="1" ht="17.25">
      <c r="A14" s="36"/>
      <c r="B14" t="s">
        <v>67</v>
      </c>
      <c r="C14"/>
      <c r="D14" s="134">
        <v>24</v>
      </c>
      <c r="E14" s="32">
        <v>191</v>
      </c>
      <c r="F14">
        <v>203</v>
      </c>
      <c r="G14" s="32">
        <v>177</v>
      </c>
      <c r="H14" s="32">
        <v>171</v>
      </c>
      <c r="I14"/>
      <c r="J14" s="32">
        <f>SUM(E14:H14)</f>
        <v>742</v>
      </c>
      <c r="K14" s="32">
        <v>4</v>
      </c>
      <c r="L14" s="34">
        <f>+J14/K14</f>
        <v>185.5</v>
      </c>
      <c r="M14" s="142">
        <f>+J14+J13</f>
        <v>1568</v>
      </c>
      <c r="N14" s="143">
        <f>+M14/8</f>
        <v>196</v>
      </c>
      <c r="O14" s="36"/>
      <c r="P14"/>
      <c r="Q14" s="30"/>
      <c r="R14" s="30"/>
    </row>
    <row r="15" spans="1:18" s="8" customFormat="1" ht="17.25">
      <c r="A15" s="36"/>
      <c r="B15" t="s">
        <v>82</v>
      </c>
      <c r="C15"/>
      <c r="D15" s="134">
        <v>10</v>
      </c>
      <c r="E15" s="32">
        <v>216</v>
      </c>
      <c r="F15" s="32">
        <v>178</v>
      </c>
      <c r="G15" s="32">
        <v>181</v>
      </c>
      <c r="H15"/>
      <c r="I15"/>
      <c r="J15" s="32">
        <f>SUM(E15:H15)</f>
        <v>575</v>
      </c>
      <c r="K15" s="32">
        <v>3</v>
      </c>
      <c r="L15" s="34">
        <f>+J15/K15</f>
        <v>191.66666666666666</v>
      </c>
      <c r="M15"/>
      <c r="N15"/>
      <c r="O15" s="36"/>
      <c r="P15"/>
      <c r="Q15" s="30"/>
      <c r="R15" s="30"/>
    </row>
    <row r="16" spans="1:18" s="8" customFormat="1" ht="17.25">
      <c r="A16" s="36"/>
      <c r="B16"/>
      <c r="C16"/>
      <c r="D16" s="134">
        <v>10</v>
      </c>
      <c r="E16" s="32">
        <v>211</v>
      </c>
      <c r="F16" s="32">
        <v>154</v>
      </c>
      <c r="G16" s="32">
        <v>191</v>
      </c>
      <c r="H16"/>
      <c r="I16"/>
      <c r="J16" s="32">
        <f>SUM(E16:H16)</f>
        <v>556</v>
      </c>
      <c r="K16" s="32">
        <v>3</v>
      </c>
      <c r="L16" s="34">
        <f>+J16/K16</f>
        <v>185.33333333333334</v>
      </c>
      <c r="M16" s="142">
        <f>+J16+J15</f>
        <v>1131</v>
      </c>
      <c r="N16" s="143">
        <f>+M16/6</f>
        <v>188.5</v>
      </c>
      <c r="O16" s="36"/>
      <c r="P16"/>
      <c r="Q16" s="30"/>
      <c r="R16" s="30"/>
    </row>
    <row r="17" spans="1:18" s="8" customFormat="1" ht="15.75">
      <c r="A17" s="36"/>
      <c r="B17"/>
      <c r="C17"/>
      <c r="D17" s="135"/>
      <c r="E17"/>
      <c r="F17"/>
      <c r="G17"/>
      <c r="H17"/>
      <c r="I17"/>
      <c r="J17"/>
      <c r="K17"/>
      <c r="L17"/>
      <c r="M17" s="142">
        <f>+M14+M16</f>
        <v>2699</v>
      </c>
      <c r="N17" s="143">
        <f>+M17/14</f>
        <v>192.78571428571428</v>
      </c>
      <c r="O17" s="36"/>
      <c r="P17"/>
      <c r="Q17" s="30"/>
      <c r="R17" s="30"/>
    </row>
    <row r="18" spans="1:18" s="8" customFormat="1" ht="15.75">
      <c r="A18" s="36"/>
      <c r="B18"/>
      <c r="C18"/>
      <c r="D18" s="135"/>
      <c r="E18"/>
      <c r="F18"/>
      <c r="G18"/>
      <c r="H18"/>
      <c r="I18"/>
      <c r="J18"/>
      <c r="K18"/>
      <c r="L18"/>
      <c r="M18"/>
      <c r="N18"/>
      <c r="O18" s="36"/>
      <c r="P18"/>
      <c r="Q18" s="30"/>
      <c r="R18" s="30"/>
    </row>
    <row r="19" spans="1:18" s="8" customFormat="1" ht="15.75">
      <c r="A19" s="36">
        <v>1</v>
      </c>
      <c r="B19" s="39" t="s">
        <v>90</v>
      </c>
      <c r="C19" s="112">
        <v>42722</v>
      </c>
      <c r="D19" s="32"/>
      <c r="E19" s="32">
        <v>206</v>
      </c>
      <c r="F19" s="32">
        <v>205</v>
      </c>
      <c r="G19" s="32">
        <v>169</v>
      </c>
      <c r="H19" s="32">
        <v>170</v>
      </c>
      <c r="I19"/>
      <c r="J19" s="32">
        <f aca="true" t="shared" si="0" ref="J19:J24">+H19+E19+F19+G19</f>
        <v>750</v>
      </c>
      <c r="K19" s="32">
        <v>4</v>
      </c>
      <c r="L19" s="34">
        <f aca="true" t="shared" si="1" ref="L19:L24">+J19/K19</f>
        <v>187.5</v>
      </c>
      <c r="M19"/>
      <c r="N19"/>
      <c r="O19"/>
      <c r="P19"/>
      <c r="Q19" s="30"/>
      <c r="R19" s="30"/>
    </row>
    <row r="20" spans="1:18" s="8" customFormat="1" ht="15.75">
      <c r="A20"/>
      <c r="B20" s="37" t="s">
        <v>91</v>
      </c>
      <c r="C20"/>
      <c r="D20" s="32">
        <v>4</v>
      </c>
      <c r="E20" s="32">
        <v>205</v>
      </c>
      <c r="F20" s="32">
        <v>213</v>
      </c>
      <c r="G20" s="32">
        <v>185</v>
      </c>
      <c r="H20" s="32">
        <v>186</v>
      </c>
      <c r="I20"/>
      <c r="J20" s="32">
        <f t="shared" si="0"/>
        <v>789</v>
      </c>
      <c r="K20" s="32">
        <v>4</v>
      </c>
      <c r="L20" s="34">
        <f t="shared" si="1"/>
        <v>197.25</v>
      </c>
      <c r="M20" s="53">
        <f>+J20+J19</f>
        <v>1539</v>
      </c>
      <c r="N20" s="41">
        <f>+M20/8</f>
        <v>192.375</v>
      </c>
      <c r="O20"/>
      <c r="P20"/>
      <c r="Q20" s="30"/>
      <c r="R20" s="30"/>
    </row>
    <row r="21" spans="1:18" s="8" customFormat="1" ht="15.75">
      <c r="A21"/>
      <c r="B21"/>
      <c r="C21"/>
      <c r="D21" s="32"/>
      <c r="E21" s="32">
        <v>205</v>
      </c>
      <c r="F21" s="32">
        <v>176</v>
      </c>
      <c r="G21" s="32">
        <v>256</v>
      </c>
      <c r="H21" s="32"/>
      <c r="I21"/>
      <c r="J21" s="67">
        <f t="shared" si="0"/>
        <v>637</v>
      </c>
      <c r="K21" s="32">
        <v>3</v>
      </c>
      <c r="L21" s="68">
        <f t="shared" si="1"/>
        <v>212.33333333333334</v>
      </c>
      <c r="M21"/>
      <c r="N21"/>
      <c r="O21"/>
      <c r="P21"/>
      <c r="Q21" s="30"/>
      <c r="R21" s="30"/>
    </row>
    <row r="22" spans="1:18" s="8" customFormat="1" ht="15.75">
      <c r="A22"/>
      <c r="B22"/>
      <c r="C22"/>
      <c r="D22" s="32">
        <v>18</v>
      </c>
      <c r="E22" s="32">
        <v>197</v>
      </c>
      <c r="F22" s="32">
        <v>158</v>
      </c>
      <c r="G22" s="32">
        <v>156</v>
      </c>
      <c r="H22" s="32"/>
      <c r="I22"/>
      <c r="J22" s="32">
        <f t="shared" si="0"/>
        <v>511</v>
      </c>
      <c r="K22" s="32">
        <v>3</v>
      </c>
      <c r="L22" s="34">
        <f t="shared" si="1"/>
        <v>170.33333333333334</v>
      </c>
      <c r="M22" s="53">
        <f>+J22+J21</f>
        <v>1148</v>
      </c>
      <c r="N22" s="41">
        <f>+M22/6</f>
        <v>191.33333333333334</v>
      </c>
      <c r="O22"/>
      <c r="P22"/>
      <c r="Q22" s="30"/>
      <c r="R22" s="30"/>
    </row>
    <row r="23" spans="1:18" s="8" customFormat="1" ht="15.75">
      <c r="A23"/>
      <c r="B23"/>
      <c r="C23"/>
      <c r="D23" s="32"/>
      <c r="E23" s="32">
        <v>194</v>
      </c>
      <c r="F23" s="32">
        <v>203</v>
      </c>
      <c r="G23" s="32"/>
      <c r="H23" s="32"/>
      <c r="I23"/>
      <c r="J23" s="32">
        <f t="shared" si="0"/>
        <v>397</v>
      </c>
      <c r="K23" s="32">
        <v>2</v>
      </c>
      <c r="L23" s="34">
        <f t="shared" si="1"/>
        <v>198.5</v>
      </c>
      <c r="M23"/>
      <c r="N23"/>
      <c r="O23"/>
      <c r="P23"/>
      <c r="Q23" s="30"/>
      <c r="R23" s="30"/>
    </row>
    <row r="24" spans="1:18" s="8" customFormat="1" ht="15.75">
      <c r="A24"/>
      <c r="B24"/>
      <c r="C24"/>
      <c r="D24" s="32">
        <v>6</v>
      </c>
      <c r="E24" s="32">
        <v>156</v>
      </c>
      <c r="F24" s="32">
        <v>244</v>
      </c>
      <c r="G24" s="32"/>
      <c r="H24" s="32"/>
      <c r="I24"/>
      <c r="J24" s="67">
        <f t="shared" si="0"/>
        <v>400</v>
      </c>
      <c r="K24" s="32">
        <v>2</v>
      </c>
      <c r="L24" s="68">
        <f t="shared" si="1"/>
        <v>200</v>
      </c>
      <c r="M24" s="53">
        <f>+J24+J23</f>
        <v>797</v>
      </c>
      <c r="N24" s="41">
        <f>+M24/4</f>
        <v>199.25</v>
      </c>
      <c r="O24"/>
      <c r="P24"/>
      <c r="Q24" s="30"/>
      <c r="R24" s="30"/>
    </row>
    <row r="25" spans="1:18" s="8" customFormat="1" ht="15.75">
      <c r="A25"/>
      <c r="B25"/>
      <c r="C25"/>
      <c r="D25"/>
      <c r="E25"/>
      <c r="F25"/>
      <c r="G25"/>
      <c r="H25"/>
      <c r="I25"/>
      <c r="J25"/>
      <c r="K25"/>
      <c r="L25"/>
      <c r="M25" s="142">
        <f>+M20+M22+M24</f>
        <v>3484</v>
      </c>
      <c r="N25" s="143">
        <f>+M25/18</f>
        <v>193.55555555555554</v>
      </c>
      <c r="O25" s="36">
        <v>1</v>
      </c>
      <c r="P25"/>
      <c r="Q25" s="30"/>
      <c r="R25" s="30"/>
    </row>
    <row r="26" spans="1:18" s="8" customFormat="1" ht="19.5">
      <c r="A26" s="36"/>
      <c r="B26" s="37"/>
      <c r="C26" s="33"/>
      <c r="D26" s="136"/>
      <c r="E26" s="32"/>
      <c r="F26" s="32"/>
      <c r="G26" s="42"/>
      <c r="H26" s="42"/>
      <c r="I26" s="42"/>
      <c r="J26" s="32"/>
      <c r="K26" s="32"/>
      <c r="L26"/>
      <c r="M26"/>
      <c r="N26"/>
      <c r="O26"/>
      <c r="P26"/>
      <c r="Q26" s="30"/>
      <c r="R26" s="30"/>
    </row>
    <row r="27" spans="1:18" s="8" customFormat="1" ht="15.75">
      <c r="A27" s="36">
        <v>1</v>
      </c>
      <c r="B27" s="39" t="s">
        <v>92</v>
      </c>
      <c r="C27" s="112">
        <v>42742</v>
      </c>
      <c r="D27"/>
      <c r="E27" s="32">
        <v>180</v>
      </c>
      <c r="F27" s="32">
        <v>166</v>
      </c>
      <c r="G27" s="32">
        <v>185</v>
      </c>
      <c r="H27" s="32"/>
      <c r="I27"/>
      <c r="J27" s="32">
        <f>+H27+E27+F27+G27</f>
        <v>531</v>
      </c>
      <c r="K27" s="32">
        <v>3</v>
      </c>
      <c r="L27" s="34">
        <f>+J27/K27</f>
        <v>177</v>
      </c>
      <c r="M27"/>
      <c r="N27"/>
      <c r="O27"/>
      <c r="P27"/>
      <c r="Q27" s="30"/>
      <c r="R27" s="30"/>
    </row>
    <row r="28" spans="1:18" s="8" customFormat="1" ht="15.75">
      <c r="A28"/>
      <c r="B28" s="37" t="s">
        <v>93</v>
      </c>
      <c r="C28"/>
      <c r="D28"/>
      <c r="E28" s="32">
        <v>173</v>
      </c>
      <c r="F28" s="32">
        <v>193</v>
      </c>
      <c r="G28" s="32">
        <v>179</v>
      </c>
      <c r="H28" s="32">
        <v>190</v>
      </c>
      <c r="I28"/>
      <c r="J28" s="32">
        <f>+H28+E28+F28+G28</f>
        <v>735</v>
      </c>
      <c r="K28" s="32">
        <v>4</v>
      </c>
      <c r="L28" s="34">
        <f>+J28/K28</f>
        <v>183.75</v>
      </c>
      <c r="M28" s="53">
        <f>+J28+J27</f>
        <v>1266</v>
      </c>
      <c r="N28" s="41">
        <f>+M28/7</f>
        <v>180.85714285714286</v>
      </c>
      <c r="O28" s="36">
        <v>1</v>
      </c>
      <c r="P28"/>
      <c r="Q28" s="30"/>
      <c r="R28" s="30"/>
    </row>
    <row r="29" spans="1:18" s="8" customFormat="1" ht="15.75">
      <c r="A29" s="36"/>
      <c r="B29" s="39" t="s">
        <v>94</v>
      </c>
      <c r="C29" s="112"/>
      <c r="D29"/>
      <c r="E29"/>
      <c r="F29"/>
      <c r="G29"/>
      <c r="H29"/>
      <c r="I29"/>
      <c r="J29"/>
      <c r="K29"/>
      <c r="L29"/>
      <c r="M29"/>
      <c r="N29"/>
      <c r="O29"/>
      <c r="P29"/>
      <c r="Q29" s="30"/>
      <c r="R29" s="30"/>
    </row>
    <row r="30" spans="1:18" s="8" customFormat="1" ht="19.5">
      <c r="A30" s="36"/>
      <c r="B30" s="37"/>
      <c r="C30" s="33"/>
      <c r="D30" s="136"/>
      <c r="E30" s="32"/>
      <c r="F30" s="32"/>
      <c r="G30" s="42"/>
      <c r="H30" s="42"/>
      <c r="I30" s="42"/>
      <c r="J30" s="32"/>
      <c r="K30" s="32"/>
      <c r="L30"/>
      <c r="M30"/>
      <c r="N30"/>
      <c r="O30"/>
      <c r="P30"/>
      <c r="Q30" s="30"/>
      <c r="R30" s="30"/>
    </row>
    <row r="31" spans="1:18" s="8" customFormat="1" ht="15.75">
      <c r="A31" s="36">
        <v>1</v>
      </c>
      <c r="B31" s="39" t="s">
        <v>18</v>
      </c>
      <c r="C31" s="112">
        <v>42743</v>
      </c>
      <c r="D31" s="32">
        <v>22</v>
      </c>
      <c r="E31" s="32">
        <v>221</v>
      </c>
      <c r="F31" s="32">
        <v>206</v>
      </c>
      <c r="G31" s="32">
        <v>157</v>
      </c>
      <c r="H31" s="32"/>
      <c r="I31"/>
      <c r="J31" s="32">
        <f>+E31+F31+G31</f>
        <v>584</v>
      </c>
      <c r="K31" s="32">
        <v>3</v>
      </c>
      <c r="L31" s="34">
        <f>+J31/K31</f>
        <v>194.66666666666666</v>
      </c>
      <c r="M31"/>
      <c r="N31"/>
      <c r="O31"/>
      <c r="P31"/>
      <c r="Q31" s="30"/>
      <c r="R31" s="30"/>
    </row>
    <row r="32" spans="1:18" s="8" customFormat="1" ht="15.75">
      <c r="A32"/>
      <c r="B32" s="37" t="s">
        <v>95</v>
      </c>
      <c r="C32"/>
      <c r="D32" s="32">
        <v>19</v>
      </c>
      <c r="E32" s="32">
        <v>268</v>
      </c>
      <c r="F32" s="32">
        <v>148</v>
      </c>
      <c r="G32" s="32">
        <v>201</v>
      </c>
      <c r="H32" s="32"/>
      <c r="I32"/>
      <c r="J32" s="67">
        <f>+E32++F32+G32</f>
        <v>617</v>
      </c>
      <c r="K32" s="32">
        <v>3</v>
      </c>
      <c r="L32" s="68">
        <f>+J32/K32</f>
        <v>205.66666666666666</v>
      </c>
      <c r="M32" s="142">
        <f>+J32+J31</f>
        <v>1201</v>
      </c>
      <c r="N32" s="143">
        <f>+M32/6</f>
        <v>200.16666666666666</v>
      </c>
      <c r="O32"/>
      <c r="P32"/>
      <c r="Q32" s="30"/>
      <c r="R32" s="30"/>
    </row>
    <row r="33" spans="1:15" ht="19.5">
      <c r="A33" s="36"/>
      <c r="B33" s="39" t="s">
        <v>51</v>
      </c>
      <c r="C33" s="33"/>
      <c r="D33" s="136"/>
      <c r="E33" s="32"/>
      <c r="F33" s="32"/>
      <c r="G33" s="42"/>
      <c r="H33" s="42"/>
      <c r="I33" s="42"/>
      <c r="J33" s="32"/>
      <c r="K33" s="32"/>
      <c r="L33"/>
      <c r="M33"/>
      <c r="N33"/>
      <c r="O33"/>
    </row>
    <row r="34" spans="1:15" ht="19.5">
      <c r="A34" s="36"/>
      <c r="B34" s="39"/>
      <c r="C34" s="33"/>
      <c r="D34" s="136"/>
      <c r="E34" s="32"/>
      <c r="F34" s="32"/>
      <c r="G34" s="42"/>
      <c r="H34" s="42"/>
      <c r="I34" s="42"/>
      <c r="J34" s="32"/>
      <c r="K34" s="32"/>
      <c r="L34"/>
      <c r="M34"/>
      <c r="N34"/>
      <c r="O34"/>
    </row>
    <row r="35" spans="1:15" ht="19.5">
      <c r="A35" s="36">
        <v>1</v>
      </c>
      <c r="B35" s="39" t="s">
        <v>76</v>
      </c>
      <c r="C35" s="33">
        <v>42770</v>
      </c>
      <c r="D35" s="136"/>
      <c r="E35" s="32">
        <v>194</v>
      </c>
      <c r="F35" s="32">
        <v>152</v>
      </c>
      <c r="G35" s="42">
        <v>205</v>
      </c>
      <c r="H35" s="42"/>
      <c r="I35" s="42"/>
      <c r="J35" s="32">
        <f aca="true" t="shared" si="2" ref="J35:J41">+E35+F35+G35</f>
        <v>551</v>
      </c>
      <c r="K35" s="32">
        <v>3</v>
      </c>
      <c r="L35" s="34">
        <f aca="true" t="shared" si="3" ref="L35:L41">+J35/K35</f>
        <v>183.66666666666666</v>
      </c>
      <c r="M35"/>
      <c r="N35"/>
      <c r="O35"/>
    </row>
    <row r="36" spans="1:15" ht="19.5">
      <c r="A36" s="36"/>
      <c r="B36" s="39" t="s">
        <v>124</v>
      </c>
      <c r="C36" s="33"/>
      <c r="D36" s="136"/>
      <c r="E36" s="32">
        <v>201</v>
      </c>
      <c r="F36" s="32">
        <v>149</v>
      </c>
      <c r="G36" s="42"/>
      <c r="H36" s="42"/>
      <c r="I36" s="42"/>
      <c r="J36" s="32">
        <f t="shared" si="2"/>
        <v>350</v>
      </c>
      <c r="K36" s="32">
        <v>2</v>
      </c>
      <c r="L36" s="34">
        <f t="shared" si="3"/>
        <v>175</v>
      </c>
      <c r="M36" s="142">
        <f>+J36+J35</f>
        <v>901</v>
      </c>
      <c r="N36" s="143">
        <f>+M36/5</f>
        <v>180.2</v>
      </c>
      <c r="O36" s="36"/>
    </row>
    <row r="37" spans="1:15" ht="19.5">
      <c r="A37" s="36"/>
      <c r="B37" s="37" t="s">
        <v>125</v>
      </c>
      <c r="C37" s="33"/>
      <c r="D37" s="136"/>
      <c r="E37" s="32">
        <v>246</v>
      </c>
      <c r="F37" s="32">
        <v>201</v>
      </c>
      <c r="G37" s="42">
        <v>199</v>
      </c>
      <c r="H37" s="42"/>
      <c r="I37" s="42"/>
      <c r="J37" s="67">
        <f t="shared" si="2"/>
        <v>646</v>
      </c>
      <c r="K37" s="32">
        <v>3</v>
      </c>
      <c r="L37" s="68">
        <f t="shared" si="3"/>
        <v>215.33333333333334</v>
      </c>
      <c r="M37"/>
      <c r="N37"/>
      <c r="O37"/>
    </row>
    <row r="38" spans="1:15" ht="19.5">
      <c r="A38" s="29"/>
      <c r="C38" s="29"/>
      <c r="D38" s="136"/>
      <c r="E38" s="32">
        <v>225</v>
      </c>
      <c r="F38" s="32">
        <v>182</v>
      </c>
      <c r="G38" s="42"/>
      <c r="H38" s="42"/>
      <c r="I38" s="42"/>
      <c r="J38" s="67">
        <f t="shared" si="2"/>
        <v>407</v>
      </c>
      <c r="K38" s="32">
        <v>2</v>
      </c>
      <c r="L38" s="68">
        <f t="shared" si="3"/>
        <v>203.5</v>
      </c>
      <c r="M38" s="142">
        <f>+J38+J37</f>
        <v>1053</v>
      </c>
      <c r="N38" s="143">
        <f>+M38/5</f>
        <v>210.6</v>
      </c>
      <c r="O38"/>
    </row>
    <row r="39" spans="1:15" ht="19.5">
      <c r="A39" s="36"/>
      <c r="B39" s="37"/>
      <c r="C39" s="33"/>
      <c r="D39" s="136"/>
      <c r="E39" s="32">
        <v>180</v>
      </c>
      <c r="F39" s="32">
        <v>170</v>
      </c>
      <c r="G39" s="42">
        <v>279</v>
      </c>
      <c r="H39" s="42"/>
      <c r="I39" s="42"/>
      <c r="J39" s="67">
        <f t="shared" si="2"/>
        <v>629</v>
      </c>
      <c r="K39" s="32">
        <v>3</v>
      </c>
      <c r="L39" s="68">
        <f t="shared" si="3"/>
        <v>209.66666666666666</v>
      </c>
      <c r="M39"/>
      <c r="N39"/>
      <c r="O39"/>
    </row>
    <row r="40" spans="1:15" ht="19.5">
      <c r="A40" s="36"/>
      <c r="B40" s="37"/>
      <c r="C40" s="33"/>
      <c r="D40" s="136"/>
      <c r="E40" s="32">
        <v>191</v>
      </c>
      <c r="F40" s="32">
        <v>186</v>
      </c>
      <c r="G40" s="42"/>
      <c r="H40" s="42"/>
      <c r="I40" s="42"/>
      <c r="J40" s="32">
        <f t="shared" si="2"/>
        <v>377</v>
      </c>
      <c r="K40" s="32">
        <v>2</v>
      </c>
      <c r="L40" s="34">
        <f t="shared" si="3"/>
        <v>188.5</v>
      </c>
      <c r="M40" s="142">
        <f>+J40+J39</f>
        <v>1006</v>
      </c>
      <c r="N40" s="143">
        <f>+M40/5</f>
        <v>201.2</v>
      </c>
      <c r="O40"/>
    </row>
    <row r="41" spans="1:15" ht="19.5">
      <c r="A41" s="36"/>
      <c r="B41" s="37"/>
      <c r="C41" s="33"/>
      <c r="D41" s="136"/>
      <c r="E41" s="32">
        <v>165</v>
      </c>
      <c r="F41" s="32"/>
      <c r="G41" s="42"/>
      <c r="H41" s="42"/>
      <c r="I41" s="42"/>
      <c r="J41" s="32">
        <f t="shared" si="2"/>
        <v>165</v>
      </c>
      <c r="K41" s="32">
        <v>1</v>
      </c>
      <c r="L41" s="34">
        <f t="shared" si="3"/>
        <v>165</v>
      </c>
      <c r="M41"/>
      <c r="N41"/>
      <c r="O41"/>
    </row>
    <row r="42" spans="1:15" ht="19.5">
      <c r="A42" s="36"/>
      <c r="B42" s="37"/>
      <c r="C42" s="33"/>
      <c r="D42" s="136"/>
      <c r="E42" s="32"/>
      <c r="F42" s="32"/>
      <c r="G42" s="42"/>
      <c r="H42" s="42"/>
      <c r="I42" s="42"/>
      <c r="J42" s="32"/>
      <c r="K42" s="32"/>
      <c r="L42" s="34"/>
      <c r="M42" s="142">
        <f>SUM(J35:J41)</f>
        <v>3125</v>
      </c>
      <c r="N42" s="143">
        <f>+M42/16</f>
        <v>195.3125</v>
      </c>
      <c r="O42" s="36">
        <v>1</v>
      </c>
    </row>
    <row r="43" spans="1:15" ht="19.5">
      <c r="A43" s="36"/>
      <c r="B43" s="37"/>
      <c r="C43" s="33"/>
      <c r="D43" s="136"/>
      <c r="E43" s="32"/>
      <c r="F43" s="32"/>
      <c r="G43" s="42"/>
      <c r="H43" s="42"/>
      <c r="I43" s="42"/>
      <c r="J43" s="32"/>
      <c r="K43" s="32"/>
      <c r="L43" s="34"/>
      <c r="M43"/>
      <c r="N43"/>
      <c r="O43"/>
    </row>
    <row r="44" spans="1:15" ht="19.5">
      <c r="A44" s="36">
        <v>1</v>
      </c>
      <c r="B44" s="39" t="s">
        <v>18</v>
      </c>
      <c r="C44" s="33">
        <v>42785</v>
      </c>
      <c r="D44" s="136">
        <v>17</v>
      </c>
      <c r="E44" s="32">
        <v>189</v>
      </c>
      <c r="F44" s="32">
        <v>139</v>
      </c>
      <c r="G44" s="42">
        <v>209</v>
      </c>
      <c r="H44" s="42"/>
      <c r="I44" s="42"/>
      <c r="J44" s="32">
        <f>+E44+F44+G44</f>
        <v>537</v>
      </c>
      <c r="K44" s="32">
        <v>3</v>
      </c>
      <c r="L44" s="34">
        <f>+J44/K44</f>
        <v>179</v>
      </c>
      <c r="M44"/>
      <c r="N44"/>
      <c r="O44"/>
    </row>
    <row r="45" spans="1:15" ht="19.5">
      <c r="A45" s="36"/>
      <c r="B45" s="39" t="s">
        <v>128</v>
      </c>
      <c r="C45" s="33"/>
      <c r="D45" s="136">
        <v>6</v>
      </c>
      <c r="E45" s="32">
        <v>180</v>
      </c>
      <c r="F45" s="32">
        <v>182</v>
      </c>
      <c r="G45" s="32">
        <v>166</v>
      </c>
      <c r="H45" s="42"/>
      <c r="I45" s="42"/>
      <c r="J45" s="32">
        <f>+E45+F45+G45</f>
        <v>528</v>
      </c>
      <c r="K45" s="32">
        <v>3</v>
      </c>
      <c r="L45" s="34">
        <f>+J45/K45</f>
        <v>176</v>
      </c>
      <c r="M45"/>
      <c r="N45"/>
      <c r="O45"/>
    </row>
    <row r="46" spans="1:15" ht="19.5">
      <c r="A46" s="36"/>
      <c r="B46" s="37"/>
      <c r="C46" s="33"/>
      <c r="D46" s="136">
        <v>7</v>
      </c>
      <c r="E46" s="32">
        <v>194</v>
      </c>
      <c r="F46" s="32">
        <v>190</v>
      </c>
      <c r="G46" s="32">
        <v>179</v>
      </c>
      <c r="H46" s="42"/>
      <c r="I46" s="42"/>
      <c r="J46" s="32">
        <f>+E46+F46+G46</f>
        <v>563</v>
      </c>
      <c r="K46" s="32">
        <v>3</v>
      </c>
      <c r="L46" s="34">
        <f>+J46/K46</f>
        <v>187.66666666666666</v>
      </c>
      <c r="M46" s="142">
        <f>+J46+J45+J44</f>
        <v>1628</v>
      </c>
      <c r="N46" s="143">
        <f>+M46/9</f>
        <v>180.88888888888889</v>
      </c>
      <c r="O46"/>
    </row>
    <row r="47" spans="1:15" ht="19.5">
      <c r="A47" s="36"/>
      <c r="B47" s="37"/>
      <c r="C47" s="33"/>
      <c r="D47" s="136">
        <v>20</v>
      </c>
      <c r="E47" s="32">
        <v>247</v>
      </c>
      <c r="F47" s="32"/>
      <c r="G47" s="42"/>
      <c r="H47" s="42"/>
      <c r="I47" s="42"/>
      <c r="J47" s="32">
        <f>+E47+F47+G47</f>
        <v>247</v>
      </c>
      <c r="K47" s="32">
        <v>1</v>
      </c>
      <c r="L47" s="34">
        <f>+J47/K47</f>
        <v>247</v>
      </c>
      <c r="M47"/>
      <c r="N47"/>
      <c r="O47"/>
    </row>
    <row r="48" spans="1:15" ht="19.5">
      <c r="A48" s="36"/>
      <c r="B48" s="37"/>
      <c r="C48" s="33"/>
      <c r="D48" s="136">
        <v>13</v>
      </c>
      <c r="E48" s="32">
        <v>193</v>
      </c>
      <c r="F48" s="32"/>
      <c r="G48" s="42"/>
      <c r="H48" s="42"/>
      <c r="I48" s="42"/>
      <c r="J48" s="32">
        <f>+E48+F48+G48</f>
        <v>193</v>
      </c>
      <c r="K48" s="32">
        <v>1</v>
      </c>
      <c r="L48" s="34">
        <f>+J48/K48</f>
        <v>193</v>
      </c>
      <c r="M48" s="142">
        <f>+J48+J47</f>
        <v>440</v>
      </c>
      <c r="N48" s="143">
        <f>+M48/2</f>
        <v>220</v>
      </c>
      <c r="O48"/>
    </row>
    <row r="49" spans="1:15" ht="19.5">
      <c r="A49" s="36"/>
      <c r="B49" s="37"/>
      <c r="C49" s="33"/>
      <c r="D49" s="136"/>
      <c r="E49" s="32"/>
      <c r="F49" s="32"/>
      <c r="G49" s="42"/>
      <c r="H49" s="42"/>
      <c r="I49" s="42"/>
      <c r="J49" s="32"/>
      <c r="K49" s="32"/>
      <c r="L49" s="34"/>
      <c r="M49" s="142">
        <f>+M46+M48</f>
        <v>2068</v>
      </c>
      <c r="N49" s="143">
        <f>+M49/11</f>
        <v>188</v>
      </c>
      <c r="O49" s="36"/>
    </row>
    <row r="50" spans="1:15" ht="19.5">
      <c r="A50" s="36"/>
      <c r="B50" s="37"/>
      <c r="C50" s="33"/>
      <c r="D50" s="136"/>
      <c r="E50" s="32"/>
      <c r="F50" s="32"/>
      <c r="G50" s="42"/>
      <c r="H50" s="42"/>
      <c r="I50" s="42"/>
      <c r="J50" s="32"/>
      <c r="K50" s="32"/>
      <c r="L50" s="34"/>
      <c r="M50"/>
      <c r="N50"/>
      <c r="O50"/>
    </row>
    <row r="51" spans="1:15" ht="15.75">
      <c r="A51" s="36">
        <v>1</v>
      </c>
      <c r="B51" s="39" t="s">
        <v>129</v>
      </c>
      <c r="C51" s="112">
        <v>42799</v>
      </c>
      <c r="D51" s="32"/>
      <c r="E51" s="32">
        <v>166</v>
      </c>
      <c r="F51" s="32">
        <v>189</v>
      </c>
      <c r="G51" s="32">
        <v>179</v>
      </c>
      <c r="H51" s="32">
        <v>178</v>
      </c>
      <c r="I51"/>
      <c r="J51" s="32">
        <f>+H51+E51+F51+G51</f>
        <v>712</v>
      </c>
      <c r="K51" s="32">
        <v>4</v>
      </c>
      <c r="L51" s="34">
        <f>+J51/K51</f>
        <v>178</v>
      </c>
      <c r="M51"/>
      <c r="N51"/>
      <c r="O51"/>
    </row>
    <row r="52" spans="1:15" ht="15.75">
      <c r="A52"/>
      <c r="B52" s="37" t="s">
        <v>130</v>
      </c>
      <c r="C52"/>
      <c r="D52" s="32"/>
      <c r="E52" s="32">
        <v>221</v>
      </c>
      <c r="F52" s="32">
        <v>212</v>
      </c>
      <c r="G52" s="32">
        <v>173</v>
      </c>
      <c r="H52" s="32"/>
      <c r="I52"/>
      <c r="J52" s="32">
        <f>+H52+E52+F52+G52</f>
        <v>606</v>
      </c>
      <c r="K52" s="32">
        <v>3</v>
      </c>
      <c r="L52" s="68">
        <f>+J52/K52</f>
        <v>202</v>
      </c>
      <c r="M52" s="142">
        <f>+J52+J51</f>
        <v>1318</v>
      </c>
      <c r="N52" s="143">
        <f>+M52/7</f>
        <v>188.28571428571428</v>
      </c>
      <c r="O52"/>
    </row>
    <row r="53" spans="1:15" ht="19.5">
      <c r="A53" s="36"/>
      <c r="B53" s="37"/>
      <c r="C53" s="33"/>
      <c r="D53" s="136"/>
      <c r="E53" s="32"/>
      <c r="F53" s="32"/>
      <c r="G53" s="42"/>
      <c r="H53" s="42"/>
      <c r="I53" s="42"/>
      <c r="J53" s="32"/>
      <c r="K53" s="32"/>
      <c r="L53" s="34"/>
      <c r="M53"/>
      <c r="N53"/>
      <c r="O53"/>
    </row>
    <row r="54" spans="1:15" ht="19.5">
      <c r="A54" s="36"/>
      <c r="B54" s="37"/>
      <c r="C54" s="33"/>
      <c r="D54" s="136"/>
      <c r="E54" s="32"/>
      <c r="F54" s="32"/>
      <c r="G54" s="42"/>
      <c r="H54" s="42"/>
      <c r="I54" s="42"/>
      <c r="J54" s="32"/>
      <c r="K54" s="32"/>
      <c r="L54" s="34"/>
      <c r="M54"/>
      <c r="N54"/>
      <c r="O54"/>
    </row>
    <row r="55" spans="1:15" ht="19.5">
      <c r="A55" s="36"/>
      <c r="B55" s="37"/>
      <c r="C55" s="33"/>
      <c r="D55" s="136"/>
      <c r="E55" s="32"/>
      <c r="F55" s="32"/>
      <c r="G55" s="42"/>
      <c r="H55" s="42"/>
      <c r="I55" s="42"/>
      <c r="J55" s="32"/>
      <c r="K55" s="32"/>
      <c r="L55" s="34"/>
      <c r="M55"/>
      <c r="N55"/>
      <c r="O55"/>
    </row>
    <row r="56" spans="1:15" ht="19.5">
      <c r="A56" s="36"/>
      <c r="B56" s="37"/>
      <c r="C56" s="33"/>
      <c r="D56" s="136"/>
      <c r="E56" s="32"/>
      <c r="F56" s="32"/>
      <c r="G56" s="42"/>
      <c r="H56" s="42"/>
      <c r="I56" s="42"/>
      <c r="J56" s="32"/>
      <c r="K56" s="32"/>
      <c r="L56" s="34"/>
      <c r="M56"/>
      <c r="N56"/>
      <c r="O56"/>
    </row>
    <row r="57" spans="1:15" ht="19.5">
      <c r="A57" s="36"/>
      <c r="B57" s="37"/>
      <c r="C57" s="33"/>
      <c r="D57" s="136"/>
      <c r="E57" s="32"/>
      <c r="F57" s="32"/>
      <c r="G57" s="42"/>
      <c r="H57" s="42"/>
      <c r="I57" s="42"/>
      <c r="J57" s="32"/>
      <c r="K57" s="32"/>
      <c r="L57" s="34"/>
      <c r="M57"/>
      <c r="N57"/>
      <c r="O57"/>
    </row>
    <row r="58" spans="1:15" ht="19.5">
      <c r="A58" s="36"/>
      <c r="B58" s="37"/>
      <c r="C58" s="33"/>
      <c r="D58" s="136"/>
      <c r="E58" s="32"/>
      <c r="F58" s="32"/>
      <c r="G58" s="42"/>
      <c r="H58" s="42"/>
      <c r="I58" s="42"/>
      <c r="J58" s="32"/>
      <c r="K58" s="32"/>
      <c r="L58" s="34"/>
      <c r="M58"/>
      <c r="N58"/>
      <c r="O58"/>
    </row>
    <row r="59" spans="1:15" ht="19.5">
      <c r="A59" s="36"/>
      <c r="B59" s="39"/>
      <c r="C59" s="33"/>
      <c r="D59" s="136"/>
      <c r="E59" s="32"/>
      <c r="F59" s="32"/>
      <c r="G59" s="42"/>
      <c r="H59" s="42"/>
      <c r="I59" s="42"/>
      <c r="J59" s="32"/>
      <c r="K59" s="32"/>
      <c r="L59" s="68"/>
      <c r="M59"/>
      <c r="N59"/>
      <c r="O59"/>
    </row>
    <row r="60" spans="1:15" ht="19.5">
      <c r="A60" s="36"/>
      <c r="B60" s="37"/>
      <c r="C60" s="33"/>
      <c r="D60" s="136"/>
      <c r="E60" s="32"/>
      <c r="F60" s="32"/>
      <c r="G60" s="42"/>
      <c r="H60" s="42"/>
      <c r="I60" s="42"/>
      <c r="J60" s="42"/>
      <c r="K60" s="32"/>
      <c r="L60"/>
      <c r="M60"/>
      <c r="N60"/>
      <c r="O60"/>
    </row>
    <row r="61" spans="1:15" ht="15.75">
      <c r="A61" s="36"/>
      <c r="B61" s="37"/>
      <c r="C61" s="100"/>
      <c r="D61" s="137"/>
      <c r="E61" s="101"/>
      <c r="F61" s="101"/>
      <c r="G61" s="101"/>
      <c r="H61" s="101"/>
      <c r="I61" s="101"/>
      <c r="J61" s="101"/>
      <c r="K61" s="101"/>
      <c r="L61" s="104"/>
      <c r="M61" s="16"/>
      <c r="N61" s="25"/>
      <c r="O61" s="16"/>
    </row>
    <row r="62" spans="1:15" ht="17.25">
      <c r="A62" s="36">
        <f>SUM(A4:A61)</f>
        <v>9</v>
      </c>
      <c r="B62" s="99"/>
      <c r="C62" s="36" t="s">
        <v>4</v>
      </c>
      <c r="D62" s="138"/>
      <c r="E62" s="36"/>
      <c r="F62" s="36"/>
      <c r="G62" s="36"/>
      <c r="H62" s="36"/>
      <c r="I62" s="36"/>
      <c r="J62" s="36">
        <f>SUM(J4:J61)</f>
        <v>19455</v>
      </c>
      <c r="K62" s="36">
        <f>SUM(K4:K61)</f>
        <v>101</v>
      </c>
      <c r="L62" s="38">
        <f>J62/K62</f>
        <v>192.62376237623764</v>
      </c>
      <c r="M62" s="32"/>
      <c r="N62" s="34"/>
      <c r="O62" s="36">
        <f>SUM(O4:O61)</f>
        <v>5</v>
      </c>
    </row>
    <row r="63" spans="1:14" ht="17.25">
      <c r="A63" s="36"/>
      <c r="B63" s="37"/>
      <c r="C63" s="32"/>
      <c r="D63" s="133"/>
      <c r="E63" s="32"/>
      <c r="F63" s="32"/>
      <c r="G63" s="32"/>
      <c r="H63" s="32"/>
      <c r="I63" s="32"/>
      <c r="J63" s="32"/>
      <c r="K63" s="32"/>
      <c r="L63" s="32"/>
      <c r="M63" s="32"/>
      <c r="N63" s="34"/>
    </row>
    <row r="64" spans="1:14" ht="17.25">
      <c r="A64" s="36"/>
      <c r="B64" s="37"/>
      <c r="C64" s="32"/>
      <c r="D64" s="133"/>
      <c r="E64" s="32"/>
      <c r="F64" s="32"/>
      <c r="G64" s="32"/>
      <c r="H64" s="32"/>
      <c r="I64" s="32"/>
      <c r="J64" s="32"/>
      <c r="K64" s="32"/>
      <c r="L64" s="32"/>
      <c r="M64" s="32"/>
      <c r="N64" s="34"/>
    </row>
    <row r="65" spans="1:14" ht="17.25">
      <c r="A65" s="36"/>
      <c r="B65" s="37"/>
      <c r="C65" s="32"/>
      <c r="D65" s="133"/>
      <c r="E65" s="32"/>
      <c r="F65" s="32"/>
      <c r="G65" s="32"/>
      <c r="H65" s="32"/>
      <c r="I65" s="32"/>
      <c r="J65" s="32"/>
      <c r="K65" s="32"/>
      <c r="L65" s="32"/>
      <c r="M65" s="32"/>
      <c r="N65" s="34"/>
    </row>
    <row r="66" spans="1:14" ht="17.25">
      <c r="A66" s="36"/>
      <c r="B66" s="37"/>
      <c r="C66" s="32"/>
      <c r="D66" s="133"/>
      <c r="E66" s="32"/>
      <c r="F66" s="32"/>
      <c r="G66" s="32"/>
      <c r="H66" s="32"/>
      <c r="I66" s="32"/>
      <c r="J66" s="32"/>
      <c r="K66" s="32"/>
      <c r="L66" s="32"/>
      <c r="M66" s="32"/>
      <c r="N66" s="34"/>
    </row>
    <row r="67" spans="2:14" ht="17.25">
      <c r="B67" s="37"/>
      <c r="C67" s="32"/>
      <c r="D67" s="133"/>
      <c r="E67" s="32"/>
      <c r="F67" s="32"/>
      <c r="G67" s="32"/>
      <c r="H67" s="32"/>
      <c r="I67" s="32"/>
      <c r="J67" s="32"/>
      <c r="K67" s="32"/>
      <c r="L67" s="32"/>
      <c r="M67" s="32"/>
      <c r="N67" s="34"/>
    </row>
    <row r="68" spans="2:14" ht="17.25">
      <c r="B68" s="37"/>
      <c r="C68" s="32"/>
      <c r="D68" s="133"/>
      <c r="E68" s="32"/>
      <c r="F68" s="32"/>
      <c r="G68" s="32"/>
      <c r="H68" s="32"/>
      <c r="I68" s="32"/>
      <c r="J68" s="32"/>
      <c r="K68" s="32"/>
      <c r="L68" s="32"/>
      <c r="M68" s="32"/>
      <c r="N68" s="34"/>
    </row>
    <row r="69" spans="2:14" ht="17.25">
      <c r="B69" s="37"/>
      <c r="C69" s="32"/>
      <c r="D69" s="133"/>
      <c r="E69" s="32"/>
      <c r="F69" s="32"/>
      <c r="G69" s="32"/>
      <c r="H69" s="32"/>
      <c r="I69" s="32"/>
      <c r="J69" s="32"/>
      <c r="K69" s="32"/>
      <c r="L69" s="32"/>
      <c r="M69" s="32"/>
      <c r="N69" s="34"/>
    </row>
    <row r="70" spans="2:14" ht="17.25">
      <c r="B70" s="37"/>
      <c r="C70" s="32"/>
      <c r="D70" s="133"/>
      <c r="E70" s="32"/>
      <c r="F70" s="32"/>
      <c r="G70" s="32"/>
      <c r="H70" s="32"/>
      <c r="I70" s="32"/>
      <c r="J70" s="32"/>
      <c r="K70" s="32"/>
      <c r="L70" s="32"/>
      <c r="M70" s="32"/>
      <c r="N70" s="34"/>
    </row>
    <row r="71" spans="2:14" ht="17.25">
      <c r="B71" s="37"/>
      <c r="C71" s="32"/>
      <c r="D71" s="133"/>
      <c r="E71" s="32"/>
      <c r="F71" s="32"/>
      <c r="G71" s="32"/>
      <c r="H71" s="32"/>
      <c r="I71" s="32"/>
      <c r="J71" s="32"/>
      <c r="K71" s="32"/>
      <c r="L71" s="32"/>
      <c r="M71" s="32"/>
      <c r="N71" s="34"/>
    </row>
    <row r="72" spans="2:14" ht="17.25">
      <c r="B72" s="37"/>
      <c r="C72" s="32"/>
      <c r="D72" s="133"/>
      <c r="E72" s="32"/>
      <c r="F72" s="32"/>
      <c r="G72" s="32"/>
      <c r="H72" s="32"/>
      <c r="I72" s="32"/>
      <c r="J72" s="32"/>
      <c r="K72" s="32"/>
      <c r="L72" s="32"/>
      <c r="M72" s="32"/>
      <c r="N72" s="34"/>
    </row>
    <row r="73" spans="2:14" ht="17.25">
      <c r="B73" s="37"/>
      <c r="C73" s="32"/>
      <c r="D73" s="133"/>
      <c r="E73" s="32"/>
      <c r="F73" s="32"/>
      <c r="G73" s="32"/>
      <c r="H73" s="32"/>
      <c r="I73" s="32"/>
      <c r="J73" s="32"/>
      <c r="K73" s="32"/>
      <c r="L73" s="32"/>
      <c r="M73" s="32"/>
      <c r="N73" s="34"/>
    </row>
    <row r="74" spans="2:14" ht="17.25">
      <c r="B74" s="37"/>
      <c r="C74" s="32"/>
      <c r="D74" s="133"/>
      <c r="E74" s="32"/>
      <c r="F74" s="32"/>
      <c r="G74" s="32"/>
      <c r="H74" s="32"/>
      <c r="I74" s="32"/>
      <c r="J74" s="32"/>
      <c r="K74" s="32"/>
      <c r="L74" s="32"/>
      <c r="M74" s="32"/>
      <c r="N74" s="34"/>
    </row>
    <row r="75" spans="2:14" ht="17.25">
      <c r="B75" s="37"/>
      <c r="C75" s="32"/>
      <c r="D75" s="133"/>
      <c r="E75" s="32"/>
      <c r="F75" s="32"/>
      <c r="G75" s="32"/>
      <c r="H75" s="32"/>
      <c r="I75" s="32"/>
      <c r="J75" s="32"/>
      <c r="K75" s="32"/>
      <c r="L75" s="32"/>
      <c r="M75" s="32"/>
      <c r="N75" s="34"/>
    </row>
    <row r="76" spans="2:14" ht="17.25">
      <c r="B76" s="37"/>
      <c r="C76" s="32"/>
      <c r="D76" s="133"/>
      <c r="E76" s="32"/>
      <c r="F76" s="32"/>
      <c r="G76" s="32"/>
      <c r="H76" s="32"/>
      <c r="I76" s="32"/>
      <c r="J76" s="32"/>
      <c r="K76" s="32"/>
      <c r="L76" s="32"/>
      <c r="M76" s="32"/>
      <c r="N76" s="34"/>
    </row>
    <row r="77" spans="2:14" ht="17.25">
      <c r="B77" s="37"/>
      <c r="C77" s="32"/>
      <c r="D77" s="133"/>
      <c r="E77" s="32"/>
      <c r="F77" s="32"/>
      <c r="G77" s="32"/>
      <c r="H77" s="32"/>
      <c r="I77" s="32"/>
      <c r="J77" s="32"/>
      <c r="K77" s="32"/>
      <c r="L77" s="32"/>
      <c r="M77" s="32"/>
      <c r="N77" s="34"/>
    </row>
    <row r="78" spans="2:14" ht="17.25">
      <c r="B78" s="37"/>
      <c r="C78" s="32"/>
      <c r="D78" s="133"/>
      <c r="E78" s="32"/>
      <c r="F78" s="32"/>
      <c r="G78" s="32"/>
      <c r="H78" s="32"/>
      <c r="I78" s="32"/>
      <c r="J78" s="32"/>
      <c r="K78" s="32"/>
      <c r="L78" s="32"/>
      <c r="M78" s="32"/>
      <c r="N78" s="34"/>
    </row>
    <row r="79" spans="2:14" ht="17.25">
      <c r="B79" s="37"/>
      <c r="C79" s="32"/>
      <c r="D79" s="133"/>
      <c r="E79" s="32"/>
      <c r="F79" s="32"/>
      <c r="G79" s="32"/>
      <c r="H79" s="32"/>
      <c r="I79" s="32"/>
      <c r="J79" s="32"/>
      <c r="K79" s="32"/>
      <c r="L79" s="32"/>
      <c r="M79" s="32"/>
      <c r="N79" s="34"/>
    </row>
    <row r="80" spans="2:14" ht="17.25">
      <c r="B80" s="37"/>
      <c r="C80" s="32"/>
      <c r="D80" s="133"/>
      <c r="E80" s="32"/>
      <c r="F80" s="32"/>
      <c r="G80" s="32"/>
      <c r="H80" s="32"/>
      <c r="I80" s="32"/>
      <c r="J80" s="32"/>
      <c r="K80" s="32"/>
      <c r="L80" s="32"/>
      <c r="M80" s="32"/>
      <c r="N80" s="34"/>
    </row>
    <row r="81" spans="2:14" ht="17.25">
      <c r="B81" s="37"/>
      <c r="C81" s="32"/>
      <c r="D81" s="133"/>
      <c r="E81" s="32"/>
      <c r="F81" s="32"/>
      <c r="G81" s="32"/>
      <c r="H81" s="32"/>
      <c r="I81" s="32"/>
      <c r="J81" s="32"/>
      <c r="K81" s="32"/>
      <c r="L81" s="32"/>
      <c r="M81" s="32"/>
      <c r="N81" s="34"/>
    </row>
    <row r="82" spans="2:14" ht="17.25">
      <c r="B82" s="37"/>
      <c r="C82" s="32"/>
      <c r="D82" s="133"/>
      <c r="E82" s="32"/>
      <c r="F82" s="32"/>
      <c r="G82" s="32"/>
      <c r="H82" s="32"/>
      <c r="I82" s="32"/>
      <c r="J82" s="32"/>
      <c r="K82" s="32"/>
      <c r="L82" s="32"/>
      <c r="M82" s="32"/>
      <c r="N82" s="34"/>
    </row>
    <row r="83" spans="2:14" ht="17.25">
      <c r="B83" s="37"/>
      <c r="C83" s="32"/>
      <c r="D83" s="133"/>
      <c r="E83" s="32"/>
      <c r="F83" s="32"/>
      <c r="G83" s="32"/>
      <c r="H83" s="32"/>
      <c r="I83" s="32"/>
      <c r="J83" s="32"/>
      <c r="K83" s="32"/>
      <c r="L83" s="32"/>
      <c r="M83" s="32"/>
      <c r="N83" s="34"/>
    </row>
    <row r="84" spans="2:14" ht="17.25">
      <c r="B84" s="37"/>
      <c r="C84" s="32"/>
      <c r="D84" s="133"/>
      <c r="E84" s="32"/>
      <c r="F84" s="32"/>
      <c r="G84" s="32"/>
      <c r="H84" s="32"/>
      <c r="I84" s="32"/>
      <c r="J84" s="32"/>
      <c r="K84" s="32"/>
      <c r="L84" s="32"/>
      <c r="M84" s="32"/>
      <c r="N84" s="34"/>
    </row>
    <row r="85" ht="17.25">
      <c r="B85" s="37"/>
    </row>
  </sheetData>
  <sheetProtection/>
  <mergeCells count="2">
    <mergeCell ref="A1:A3"/>
    <mergeCell ref="O1:O3"/>
  </mergeCells>
  <conditionalFormatting sqref="E1:I3 E11:I65536">
    <cfRule type="cellIs" priority="162" dxfId="2" operator="greaterThan" stopIfTrue="1">
      <formula>199</formula>
    </cfRule>
    <cfRule type="cellIs" priority="163" dxfId="0" operator="greaterThan" stopIfTrue="1">
      <formula>199</formula>
    </cfRule>
    <cfRule type="cellIs" priority="164" dxfId="0" operator="greaterThan" stopIfTrue="1">
      <formula>199</formula>
    </cfRule>
  </conditionalFormatting>
  <conditionalFormatting sqref="K5 E4:I5 K7:K10 E7:H10 K14:K16 D19:D24 K21 K23:K24 K27 K31 D31:D32 K35:K41 E11:I61">
    <cfRule type="cellIs" priority="159" dxfId="2" operator="greaterThan" stopIfTrue="1">
      <formula>199</formula>
    </cfRule>
    <cfRule type="cellIs" priority="160" dxfId="0" operator="greaterThan" stopIfTrue="1">
      <formula>199</formula>
    </cfRule>
    <cfRule type="cellIs" priority="161" dxfId="2" operator="greaterThan" stopIfTrue="1">
      <formula>199</formula>
    </cfRule>
  </conditionalFormatting>
  <conditionalFormatting sqref="E11:I61">
    <cfRule type="cellIs" priority="158" dxfId="0" operator="greaterThan" stopIfTrue="1">
      <formula>199</formula>
    </cfRule>
  </conditionalFormatting>
  <conditionalFormatting sqref="E11:I61">
    <cfRule type="cellIs" priority="157" dxfId="9" operator="greaterThan" stopIfTrue="1">
      <formula>199</formula>
    </cfRule>
  </conditionalFormatting>
  <conditionalFormatting sqref="E11:I59">
    <cfRule type="cellIs" priority="156" dxfId="2" operator="greaterThan" stopIfTrue="1">
      <formula>199</formula>
    </cfRule>
  </conditionalFormatting>
  <conditionalFormatting sqref="K44:K48">
    <cfRule type="cellIs" priority="13" dxfId="2" operator="greaterThan" stopIfTrue="1">
      <formula>199</formula>
    </cfRule>
    <cfRule type="cellIs" priority="14" dxfId="0" operator="greaterThan" stopIfTrue="1">
      <formula>199</formula>
    </cfRule>
    <cfRule type="cellIs" priority="15" dxfId="2" operator="greaterThan" stopIfTrue="1">
      <formula>199</formula>
    </cfRule>
  </conditionalFormatting>
  <conditionalFormatting sqref="E51:F52">
    <cfRule type="cellIs" priority="10" dxfId="2" operator="greaterThan" stopIfTrue="1">
      <formula>199</formula>
    </cfRule>
    <cfRule type="cellIs" priority="11" dxfId="0" operator="greaterThan" stopIfTrue="1">
      <formula>199</formula>
    </cfRule>
    <cfRule type="cellIs" priority="12" dxfId="2" operator="greaterThan" stopIfTrue="1">
      <formula>199</formula>
    </cfRule>
  </conditionalFormatting>
  <conditionalFormatting sqref="G51:G52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2" operator="greaterThan" stopIfTrue="1">
      <formula>199</formula>
    </cfRule>
  </conditionalFormatting>
  <conditionalFormatting sqref="D51:D52 H51:H52">
    <cfRule type="cellIs" priority="4" dxfId="2" operator="greaterThan" stopIfTrue="1">
      <formula>199</formula>
    </cfRule>
    <cfRule type="cellIs" priority="5" dxfId="0" operator="greaterThan" stopIfTrue="1">
      <formula>199</formula>
    </cfRule>
    <cfRule type="cellIs" priority="6" dxfId="2" operator="greaterThan" stopIfTrue="1">
      <formula>199</formula>
    </cfRule>
  </conditionalFormatting>
  <conditionalFormatting sqref="K51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M32" sqref="M32"/>
    </sheetView>
  </sheetViews>
  <sheetFormatPr defaultColWidth="4.7109375" defaultRowHeight="12.75"/>
  <cols>
    <col min="1" max="1" width="4.8515625" style="8" bestFit="1" customWidth="1"/>
    <col min="2" max="2" width="24.7109375" style="29" bestFit="1" customWidth="1"/>
    <col min="3" max="3" width="22.8515625" style="29" customWidth="1"/>
    <col min="4" max="4" width="16.00390625" style="30" bestFit="1" customWidth="1"/>
    <col min="5" max="5" width="6.8515625" style="30" bestFit="1" customWidth="1"/>
    <col min="6" max="6" width="6.421875" style="30" bestFit="1" customWidth="1"/>
    <col min="7" max="7" width="5.28125" style="30" bestFit="1" customWidth="1"/>
    <col min="8" max="8" width="5.140625" style="30" bestFit="1" customWidth="1"/>
    <col min="9" max="9" width="5.28125" style="30" bestFit="1" customWidth="1"/>
    <col min="10" max="10" width="8.00390625" style="30" bestFit="1" customWidth="1"/>
    <col min="11" max="11" width="7.8515625" style="30" bestFit="1" customWidth="1"/>
    <col min="12" max="12" width="11.421875" style="30" bestFit="1" customWidth="1"/>
    <col min="13" max="13" width="7.421875" style="30" bestFit="1" customWidth="1"/>
    <col min="14" max="14" width="8.57421875" style="31" bestFit="1" customWidth="1"/>
    <col min="15" max="15" width="4.8515625" style="8" bestFit="1" customWidth="1"/>
    <col min="16" max="16" width="4.7109375" style="0" customWidth="1"/>
    <col min="17" max="18" width="4.7109375" style="30" customWidth="1"/>
    <col min="19" max="16384" width="4.7109375" style="29" customWidth="1"/>
  </cols>
  <sheetData>
    <row r="1" spans="1:18" s="9" customFormat="1" ht="54.75" customHeight="1">
      <c r="A1" s="170" t="s">
        <v>4</v>
      </c>
      <c r="D1" s="8"/>
      <c r="M1" s="8"/>
      <c r="N1" s="28"/>
      <c r="O1" s="171" t="s">
        <v>26</v>
      </c>
      <c r="Q1" s="8"/>
      <c r="R1" s="8"/>
    </row>
    <row r="2" spans="1:18" s="37" customFormat="1" ht="57.75" customHeight="1">
      <c r="A2" s="170"/>
      <c r="B2" s="48" t="s">
        <v>23</v>
      </c>
      <c r="C2" s="48"/>
      <c r="D2" s="8" t="s">
        <v>17</v>
      </c>
      <c r="E2" s="8" t="s">
        <v>19</v>
      </c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71"/>
      <c r="Q2" s="32"/>
      <c r="R2" s="32"/>
    </row>
    <row r="3" spans="1:18" s="37" customFormat="1" ht="15.75">
      <c r="A3" s="170"/>
      <c r="B3" s="36"/>
      <c r="C3" s="36"/>
      <c r="D3" s="33"/>
      <c r="E3" s="32"/>
      <c r="F3" s="32"/>
      <c r="G3" s="32"/>
      <c r="H3" s="32"/>
      <c r="I3" s="32"/>
      <c r="J3" s="32"/>
      <c r="K3" s="29"/>
      <c r="L3" s="34"/>
      <c r="M3" s="36"/>
      <c r="N3" s="38"/>
      <c r="O3" s="171"/>
      <c r="Q3" s="32"/>
      <c r="R3" s="32"/>
    </row>
    <row r="4" spans="1:18" s="39" customFormat="1" ht="15.75">
      <c r="A4" s="36">
        <v>1</v>
      </c>
      <c r="B4" s="39" t="s">
        <v>18</v>
      </c>
      <c r="C4" s="37" t="s">
        <v>50</v>
      </c>
      <c r="D4" s="33">
        <v>42644</v>
      </c>
      <c r="E4" s="32">
        <v>3</v>
      </c>
      <c r="F4" s="32">
        <v>221</v>
      </c>
      <c r="G4" s="32">
        <v>168</v>
      </c>
      <c r="H4" s="29">
        <v>234</v>
      </c>
      <c r="I4" s="32"/>
      <c r="J4" s="67">
        <f>+F4+G4+H4+I4</f>
        <v>623</v>
      </c>
      <c r="K4" s="32">
        <v>3</v>
      </c>
      <c r="L4" s="68">
        <f>J4/K4</f>
        <v>207.66666666666666</v>
      </c>
      <c r="M4" s="57"/>
      <c r="N4" s="54"/>
      <c r="O4" s="37"/>
      <c r="P4" s="37"/>
      <c r="Q4" s="36"/>
      <c r="R4" s="36"/>
    </row>
    <row r="5" spans="1:18" s="39" customFormat="1" ht="15.75">
      <c r="A5" s="36"/>
      <c r="B5" s="37" t="s">
        <v>51</v>
      </c>
      <c r="C5" s="37"/>
      <c r="D5" s="33"/>
      <c r="E5" s="32">
        <v>18</v>
      </c>
      <c r="F5" s="32">
        <v>164</v>
      </c>
      <c r="G5" s="32">
        <v>127</v>
      </c>
      <c r="H5" s="32">
        <v>157</v>
      </c>
      <c r="I5" s="32"/>
      <c r="J5" s="32">
        <f>+F5+G5+H5+I5</f>
        <v>448</v>
      </c>
      <c r="K5" s="32">
        <v>3</v>
      </c>
      <c r="L5" s="34">
        <f>J5/K5</f>
        <v>149.33333333333334</v>
      </c>
      <c r="M5" s="37"/>
      <c r="N5" s="37"/>
      <c r="O5" s="36"/>
      <c r="P5" s="36"/>
      <c r="Q5" s="36"/>
      <c r="R5" s="36"/>
    </row>
    <row r="6" spans="4:15" ht="15.75">
      <c r="D6" s="113"/>
      <c r="E6" s="32">
        <v>9</v>
      </c>
      <c r="F6" s="32">
        <v>166</v>
      </c>
      <c r="G6" s="32">
        <v>145</v>
      </c>
      <c r="H6" s="32">
        <v>158</v>
      </c>
      <c r="J6" s="32">
        <f>+F6+G6+H6+I6</f>
        <v>469</v>
      </c>
      <c r="K6" s="32">
        <v>3</v>
      </c>
      <c r="L6" s="34">
        <f>J6/K6</f>
        <v>156.33333333333334</v>
      </c>
      <c r="M6" s="142">
        <f>+J4+J5+J6</f>
        <v>1540</v>
      </c>
      <c r="N6" s="143">
        <f>+M6/9</f>
        <v>171.11111111111111</v>
      </c>
      <c r="O6" s="36">
        <v>1</v>
      </c>
    </row>
    <row r="7" spans="4:15" ht="15.75">
      <c r="D7" s="113"/>
      <c r="E7" s="32"/>
      <c r="F7" s="32"/>
      <c r="G7" s="32"/>
      <c r="H7" s="32"/>
      <c r="J7" s="32"/>
      <c r="K7" s="32"/>
      <c r="L7" s="34"/>
      <c r="O7" s="36"/>
    </row>
    <row r="8" spans="1:12" ht="15.75">
      <c r="A8" s="36">
        <v>1</v>
      </c>
      <c r="B8" s="39" t="s">
        <v>18</v>
      </c>
      <c r="C8" s="29" t="s">
        <v>55</v>
      </c>
      <c r="D8" s="33">
        <v>42652</v>
      </c>
      <c r="E8" s="32"/>
      <c r="F8" s="32">
        <v>143</v>
      </c>
      <c r="G8" s="32">
        <v>203</v>
      </c>
      <c r="H8" s="32">
        <v>169</v>
      </c>
      <c r="J8" s="32">
        <f>+H8+E8+F8+G8</f>
        <v>515</v>
      </c>
      <c r="K8" s="32">
        <v>3</v>
      </c>
      <c r="L8" s="34">
        <f>+J8/K8</f>
        <v>171.66666666666666</v>
      </c>
    </row>
    <row r="9" spans="4:15" ht="15.75">
      <c r="D9" s="32"/>
      <c r="E9" s="32"/>
      <c r="F9" s="32">
        <v>148</v>
      </c>
      <c r="G9" s="32">
        <v>150</v>
      </c>
      <c r="H9" s="32">
        <v>192</v>
      </c>
      <c r="J9" s="32">
        <f>+H9+E9+F9+G9</f>
        <v>490</v>
      </c>
      <c r="K9" s="32">
        <v>3</v>
      </c>
      <c r="L9" s="34">
        <f>+J9/K9</f>
        <v>163.33333333333334</v>
      </c>
      <c r="M9" s="142">
        <f>+J9+J8</f>
        <v>1005</v>
      </c>
      <c r="N9" s="143">
        <f>+M9/6</f>
        <v>167.5</v>
      </c>
      <c r="O9" s="36"/>
    </row>
    <row r="10" spans="4:15" ht="15.75">
      <c r="D10" s="113"/>
      <c r="E10" s="32"/>
      <c r="F10" s="32"/>
      <c r="G10" s="32"/>
      <c r="H10" s="32"/>
      <c r="J10" s="32"/>
      <c r="K10" s="32"/>
      <c r="L10" s="34"/>
      <c r="O10" s="36"/>
    </row>
    <row r="11" spans="1:15" ht="15.75">
      <c r="A11" s="36">
        <v>1</v>
      </c>
      <c r="B11" s="39" t="s">
        <v>18</v>
      </c>
      <c r="C11" s="29" t="s">
        <v>81</v>
      </c>
      <c r="D11" s="33">
        <v>42700</v>
      </c>
      <c r="E11" s="32">
        <v>18</v>
      </c>
      <c r="F11" s="32">
        <v>182</v>
      </c>
      <c r="G11" s="32">
        <v>178</v>
      </c>
      <c r="H11" s="32">
        <v>188</v>
      </c>
      <c r="J11" s="32">
        <f>+H11+F11+G11</f>
        <v>548</v>
      </c>
      <c r="K11" s="32">
        <v>3</v>
      </c>
      <c r="L11" s="34">
        <f>+J11/K11</f>
        <v>182.66666666666666</v>
      </c>
      <c r="O11" s="36"/>
    </row>
    <row r="12" spans="4:15" ht="15.75">
      <c r="D12" s="32"/>
      <c r="E12" s="32">
        <v>9</v>
      </c>
      <c r="F12" s="32">
        <v>152</v>
      </c>
      <c r="G12" s="32">
        <v>212</v>
      </c>
      <c r="H12" s="32">
        <v>212</v>
      </c>
      <c r="J12" s="32">
        <f>+H12+F12+G12</f>
        <v>576</v>
      </c>
      <c r="K12" s="32">
        <v>3</v>
      </c>
      <c r="L12" s="34">
        <f>+J12/K12</f>
        <v>192</v>
      </c>
      <c r="M12" s="142">
        <f>+J12+J11</f>
        <v>1124</v>
      </c>
      <c r="N12" s="143">
        <f>+M12/6</f>
        <v>187.33333333333334</v>
      </c>
      <c r="O12" s="36"/>
    </row>
    <row r="13" spans="4:15" ht="15.75">
      <c r="D13" s="113"/>
      <c r="E13" s="32"/>
      <c r="F13" s="32"/>
      <c r="G13" s="32"/>
      <c r="H13" s="32"/>
      <c r="J13" s="32"/>
      <c r="K13" s="32"/>
      <c r="L13" s="34"/>
      <c r="O13" s="36"/>
    </row>
    <row r="14" spans="4:15" ht="15.75">
      <c r="D14" s="113"/>
      <c r="E14" s="32"/>
      <c r="F14" s="32"/>
      <c r="G14" s="32"/>
      <c r="H14" s="32"/>
      <c r="J14" s="32"/>
      <c r="K14" s="32"/>
      <c r="L14" s="34"/>
      <c r="O14" s="36"/>
    </row>
    <row r="15" spans="1:15" ht="15.75">
      <c r="A15" s="36">
        <v>1</v>
      </c>
      <c r="B15" s="39" t="s">
        <v>18</v>
      </c>
      <c r="C15" s="29" t="s">
        <v>84</v>
      </c>
      <c r="D15" s="33">
        <v>42708</v>
      </c>
      <c r="E15" s="32">
        <v>6</v>
      </c>
      <c r="F15" s="32">
        <v>214</v>
      </c>
      <c r="G15" s="32">
        <v>193</v>
      </c>
      <c r="H15" s="32">
        <v>181</v>
      </c>
      <c r="I15" s="32">
        <v>203</v>
      </c>
      <c r="J15" s="32">
        <f>+H15+F15+G15+I15</f>
        <v>791</v>
      </c>
      <c r="K15" s="32">
        <v>4</v>
      </c>
      <c r="L15" s="34">
        <f>+J15/K15</f>
        <v>197.75</v>
      </c>
      <c r="O15" s="36"/>
    </row>
    <row r="16" spans="4:15" ht="15.75">
      <c r="D16" s="113"/>
      <c r="E16" s="32">
        <v>19</v>
      </c>
      <c r="F16" s="32">
        <v>189</v>
      </c>
      <c r="G16" s="32">
        <v>211</v>
      </c>
      <c r="H16" s="32">
        <v>217</v>
      </c>
      <c r="I16" s="32">
        <v>160</v>
      </c>
      <c r="J16" s="32">
        <f>+H16+F16+G16+I16</f>
        <v>777</v>
      </c>
      <c r="K16" s="32">
        <v>4</v>
      </c>
      <c r="L16" s="34">
        <f>+J16/K16</f>
        <v>194.25</v>
      </c>
      <c r="M16" s="142">
        <f>+J16+J15</f>
        <v>1568</v>
      </c>
      <c r="N16" s="143">
        <f>+M16/8</f>
        <v>196</v>
      </c>
      <c r="O16" s="36"/>
    </row>
    <row r="17" spans="4:15" ht="15.75">
      <c r="D17" s="113"/>
      <c r="E17" s="32"/>
      <c r="F17" s="32"/>
      <c r="G17" s="32"/>
      <c r="H17" s="32"/>
      <c r="J17" s="32"/>
      <c r="K17" s="32"/>
      <c r="L17" s="34"/>
      <c r="O17" s="36"/>
    </row>
    <row r="18" spans="1:15" ht="15.75">
      <c r="A18" s="36">
        <v>1</v>
      </c>
      <c r="B18" s="39" t="s">
        <v>92</v>
      </c>
      <c r="C18" s="37" t="s">
        <v>93</v>
      </c>
      <c r="D18" s="33">
        <v>42742</v>
      </c>
      <c r="E18" s="32"/>
      <c r="F18" s="32">
        <v>127</v>
      </c>
      <c r="G18" s="32"/>
      <c r="H18" s="32"/>
      <c r="J18" s="32">
        <f>SUM(F18:H18)</f>
        <v>127</v>
      </c>
      <c r="K18" s="32">
        <v>1</v>
      </c>
      <c r="L18" s="34">
        <f>+J18/K18</f>
        <v>127</v>
      </c>
      <c r="M18" s="142">
        <f>+J18</f>
        <v>127</v>
      </c>
      <c r="N18" s="143">
        <f>+M18/1</f>
        <v>127</v>
      </c>
      <c r="O18" s="36">
        <v>1</v>
      </c>
    </row>
    <row r="19" spans="2:4" ht="15.75">
      <c r="B19" s="39" t="s">
        <v>94</v>
      </c>
      <c r="D19" s="113"/>
    </row>
    <row r="20" spans="1:16" ht="15.75">
      <c r="A20" s="36"/>
      <c r="C20" s="112"/>
      <c r="D20" s="100"/>
      <c r="E20" s="101"/>
      <c r="F20" s="101"/>
      <c r="G20" s="101"/>
      <c r="H20" s="101"/>
      <c r="I20" s="101"/>
      <c r="J20" s="101"/>
      <c r="K20" s="101"/>
      <c r="L20" s="104"/>
      <c r="M20"/>
      <c r="N20"/>
      <c r="O20"/>
      <c r="P20" s="105"/>
    </row>
    <row r="21" spans="1:16" ht="15.75">
      <c r="A21" s="36">
        <v>1</v>
      </c>
      <c r="B21" s="39" t="s">
        <v>18</v>
      </c>
      <c r="C21" s="37" t="s">
        <v>95</v>
      </c>
      <c r="D21" s="33">
        <v>42743</v>
      </c>
      <c r="E21" s="32">
        <v>20</v>
      </c>
      <c r="F21" s="32">
        <v>161</v>
      </c>
      <c r="G21" s="32">
        <v>133</v>
      </c>
      <c r="H21" s="32">
        <v>173</v>
      </c>
      <c r="I21"/>
      <c r="J21" s="32">
        <f>+H21+F21+G21</f>
        <v>467</v>
      </c>
      <c r="K21" s="32">
        <v>3</v>
      </c>
      <c r="L21" s="34">
        <f>+J21/K21</f>
        <v>155.66666666666666</v>
      </c>
      <c r="M21"/>
      <c r="N21"/>
      <c r="O21"/>
      <c r="P21" s="105"/>
    </row>
    <row r="22" spans="1:16" ht="15.75">
      <c r="A22"/>
      <c r="B22" s="39" t="s">
        <v>96</v>
      </c>
      <c r="C22"/>
      <c r="D22"/>
      <c r="E22" s="32">
        <v>17</v>
      </c>
      <c r="F22" s="32">
        <v>181</v>
      </c>
      <c r="G22" s="32">
        <v>169</v>
      </c>
      <c r="H22" s="32">
        <v>170</v>
      </c>
      <c r="I22"/>
      <c r="J22" s="32">
        <f>+H22+F22+G22</f>
        <v>520</v>
      </c>
      <c r="K22" s="32">
        <v>3</v>
      </c>
      <c r="L22" s="34">
        <f>+J22/K22</f>
        <v>173.33333333333334</v>
      </c>
      <c r="M22" s="142">
        <f>+J22+J21</f>
        <v>987</v>
      </c>
      <c r="N22" s="143">
        <f>+M22/6</f>
        <v>164.5</v>
      </c>
      <c r="O22"/>
      <c r="P22" s="105"/>
    </row>
    <row r="23" spans="1:16" ht="15.75">
      <c r="A23" s="36"/>
      <c r="C23" s="112"/>
      <c r="D23"/>
      <c r="E23"/>
      <c r="F23"/>
      <c r="G23"/>
      <c r="H23"/>
      <c r="I23"/>
      <c r="J23"/>
      <c r="K23"/>
      <c r="L23"/>
      <c r="M23"/>
      <c r="N23"/>
      <c r="O23"/>
      <c r="P23" s="105"/>
    </row>
    <row r="24" spans="1:16" ht="15.75">
      <c r="A24" s="36">
        <v>1</v>
      </c>
      <c r="B24" s="39" t="s">
        <v>18</v>
      </c>
      <c r="C24" s="37" t="s">
        <v>103</v>
      </c>
      <c r="D24" s="112">
        <v>42757</v>
      </c>
      <c r="E24" s="32">
        <v>5</v>
      </c>
      <c r="F24" s="32">
        <v>184</v>
      </c>
      <c r="G24" s="32">
        <v>200</v>
      </c>
      <c r="H24" s="32">
        <v>167</v>
      </c>
      <c r="I24" s="32">
        <v>193</v>
      </c>
      <c r="J24" s="32">
        <f>+I24+F24+G24+H24</f>
        <v>744</v>
      </c>
      <c r="K24" s="32">
        <v>4</v>
      </c>
      <c r="L24" s="34">
        <f>+J24/K24</f>
        <v>186</v>
      </c>
      <c r="M24"/>
      <c r="N24"/>
      <c r="O24"/>
      <c r="P24" s="105"/>
    </row>
    <row r="25" spans="1:16" ht="15">
      <c r="A25"/>
      <c r="C25"/>
      <c r="D25"/>
      <c r="E25" s="32">
        <v>16</v>
      </c>
      <c r="F25" s="32">
        <v>139</v>
      </c>
      <c r="G25" s="32">
        <v>226</v>
      </c>
      <c r="H25" s="32">
        <v>159</v>
      </c>
      <c r="I25" s="32">
        <v>207</v>
      </c>
      <c r="J25" s="32">
        <f>+I25+F25+G25+H25</f>
        <v>731</v>
      </c>
      <c r="K25" s="32">
        <v>4</v>
      </c>
      <c r="L25" s="34">
        <f>+J25/K25</f>
        <v>182.75</v>
      </c>
      <c r="M25" s="142">
        <f>+J25+J24</f>
        <v>1475</v>
      </c>
      <c r="N25" s="143">
        <f>+M25/8</f>
        <v>184.375</v>
      </c>
      <c r="O25"/>
      <c r="P25" s="105"/>
    </row>
    <row r="26" spans="1:16" ht="15.75">
      <c r="A26" s="36"/>
      <c r="C26" s="112"/>
      <c r="D26"/>
      <c r="E26"/>
      <c r="F26"/>
      <c r="G26"/>
      <c r="H26"/>
      <c r="I26"/>
      <c r="J26"/>
      <c r="K26"/>
      <c r="L26"/>
      <c r="M26"/>
      <c r="N26"/>
      <c r="O26"/>
      <c r="P26" s="105"/>
    </row>
    <row r="27" spans="1:15" ht="15.75">
      <c r="A27" s="36">
        <v>1</v>
      </c>
      <c r="B27" s="39" t="s">
        <v>18</v>
      </c>
      <c r="C27" s="37" t="s">
        <v>115</v>
      </c>
      <c r="D27" s="33">
        <v>42763</v>
      </c>
      <c r="E27" s="158">
        <v>16</v>
      </c>
      <c r="F27" s="32">
        <v>193</v>
      </c>
      <c r="G27" s="32">
        <v>159</v>
      </c>
      <c r="H27" s="32">
        <v>156</v>
      </c>
      <c r="I27" s="42"/>
      <c r="J27" s="32">
        <f>+F27+G27+H27</f>
        <v>508</v>
      </c>
      <c r="K27" s="32">
        <v>3</v>
      </c>
      <c r="L27" s="34">
        <f>+J27/K27</f>
        <v>169.33333333333334</v>
      </c>
      <c r="M27"/>
      <c r="N27"/>
      <c r="O27"/>
    </row>
    <row r="28" spans="1:15" ht="15.75">
      <c r="A28" s="36"/>
      <c r="C28" s="33"/>
      <c r="D28" s="33"/>
      <c r="E28" s="158">
        <v>3</v>
      </c>
      <c r="F28" s="32">
        <v>178</v>
      </c>
      <c r="G28" s="32">
        <v>190</v>
      </c>
      <c r="H28" s="32">
        <v>180</v>
      </c>
      <c r="I28" s="42"/>
      <c r="J28" s="32">
        <f>+F28++G28+H28</f>
        <v>548</v>
      </c>
      <c r="K28" s="32">
        <v>3</v>
      </c>
      <c r="L28" s="34">
        <f>+J28/K28</f>
        <v>182.66666666666666</v>
      </c>
      <c r="M28"/>
      <c r="N28"/>
      <c r="O28"/>
    </row>
    <row r="29" spans="1:15" ht="15.75">
      <c r="A29" s="36"/>
      <c r="B29" s="39"/>
      <c r="C29" s="33"/>
      <c r="D29" s="33"/>
      <c r="E29" s="158">
        <v>10</v>
      </c>
      <c r="F29" s="32">
        <v>181</v>
      </c>
      <c r="G29" s="32">
        <v>166</v>
      </c>
      <c r="H29" s="32">
        <v>256</v>
      </c>
      <c r="I29" s="42"/>
      <c r="J29" s="67">
        <f>+F29++G29+H29</f>
        <v>603</v>
      </c>
      <c r="K29" s="32">
        <v>3</v>
      </c>
      <c r="L29" s="68">
        <f>+J29/K29</f>
        <v>201</v>
      </c>
      <c r="M29" s="142">
        <f>+J29+J28+J27</f>
        <v>1659</v>
      </c>
      <c r="N29" s="143">
        <f>+M29/9</f>
        <v>184.33333333333334</v>
      </c>
      <c r="O29"/>
    </row>
    <row r="30" spans="1:15" ht="15.75">
      <c r="A30" s="36"/>
      <c r="B30" s="39"/>
      <c r="C30" s="112"/>
      <c r="D30" s="100"/>
      <c r="E30" s="101"/>
      <c r="F30" s="101"/>
      <c r="G30" s="101"/>
      <c r="H30" s="101"/>
      <c r="I30" s="101"/>
      <c r="J30" s="101"/>
      <c r="K30" s="101"/>
      <c r="L30" s="104"/>
      <c r="M30"/>
      <c r="N30"/>
      <c r="O30"/>
    </row>
    <row r="31" spans="1:15" ht="15.75">
      <c r="A31" s="36"/>
      <c r="B31" s="39"/>
      <c r="C31" s="112"/>
      <c r="D31" s="100"/>
      <c r="E31" s="101"/>
      <c r="F31" s="101"/>
      <c r="G31" s="101"/>
      <c r="H31" s="101"/>
      <c r="I31" s="101"/>
      <c r="J31" s="101"/>
      <c r="K31" s="101"/>
      <c r="L31" s="104"/>
      <c r="M31"/>
      <c r="N31"/>
      <c r="O31"/>
    </row>
    <row r="32" spans="1:15" ht="15.75">
      <c r="A32" s="36"/>
      <c r="B32" s="39"/>
      <c r="C32" s="112"/>
      <c r="D32" s="100"/>
      <c r="E32" s="101"/>
      <c r="F32" s="101"/>
      <c r="G32" s="101"/>
      <c r="H32" s="101"/>
      <c r="I32" s="101"/>
      <c r="J32" s="101"/>
      <c r="K32" s="101"/>
      <c r="L32" s="104"/>
      <c r="M32"/>
      <c r="N32"/>
      <c r="O32"/>
    </row>
    <row r="33" spans="1:15" ht="15.75">
      <c r="A33" s="36"/>
      <c r="B33" s="39"/>
      <c r="C33" s="112"/>
      <c r="D33" s="100"/>
      <c r="E33" s="101"/>
      <c r="F33" s="101"/>
      <c r="G33" s="101"/>
      <c r="H33" s="101"/>
      <c r="I33" s="101"/>
      <c r="J33" s="101"/>
      <c r="K33" s="101"/>
      <c r="L33" s="104"/>
      <c r="M33"/>
      <c r="N33"/>
      <c r="O33"/>
    </row>
    <row r="34" spans="1:18" s="8" customFormat="1" ht="15.75">
      <c r="A34" s="36"/>
      <c r="B34" s="39"/>
      <c r="C34" s="112"/>
      <c r="D34" s="100"/>
      <c r="E34" s="101"/>
      <c r="F34" s="101"/>
      <c r="G34" s="101"/>
      <c r="H34" s="101"/>
      <c r="I34" s="101"/>
      <c r="J34" s="101"/>
      <c r="K34" s="101"/>
      <c r="L34" s="104"/>
      <c r="M34"/>
      <c r="N34"/>
      <c r="O34"/>
      <c r="P34"/>
      <c r="Q34" s="30"/>
      <c r="R34" s="30"/>
    </row>
    <row r="35" spans="1:18" s="8" customFormat="1" ht="15.75">
      <c r="A35" s="36">
        <f>SUM(A4:A19)</f>
        <v>5</v>
      </c>
      <c r="B35" s="37"/>
      <c r="C35" s="37"/>
      <c r="D35" s="36" t="s">
        <v>4</v>
      </c>
      <c r="E35" s="36"/>
      <c r="F35" s="36"/>
      <c r="G35" s="36"/>
      <c r="H35" s="36"/>
      <c r="I35" s="36"/>
      <c r="J35" s="36">
        <f>SUM(J4:J34)</f>
        <v>9485</v>
      </c>
      <c r="K35" s="36">
        <f>SUM(K4:K34)</f>
        <v>53</v>
      </c>
      <c r="L35" s="38">
        <f>J35/K35</f>
        <v>178.96226415094338</v>
      </c>
      <c r="M35" s="32"/>
      <c r="N35" s="34"/>
      <c r="O35" s="36">
        <f>SUM(O4:O20)</f>
        <v>2</v>
      </c>
      <c r="P35"/>
      <c r="Q35" s="30"/>
      <c r="R35" s="30"/>
    </row>
    <row r="36" spans="1:18" s="8" customFormat="1" ht="15.75">
      <c r="A36" s="36"/>
      <c r="B36" s="37"/>
      <c r="C36" s="37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4"/>
      <c r="P36"/>
      <c r="Q36" s="30"/>
      <c r="R36" s="30"/>
    </row>
    <row r="37" spans="1:18" s="8" customFormat="1" ht="15.75">
      <c r="A37" s="36"/>
      <c r="B37" s="37"/>
      <c r="C37" s="37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4"/>
      <c r="P37"/>
      <c r="Q37" s="30"/>
      <c r="R37" s="30"/>
    </row>
    <row r="38" spans="1:18" s="8" customFormat="1" ht="15.75">
      <c r="A38" s="36"/>
      <c r="B38" s="37"/>
      <c r="C38" s="37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4"/>
      <c r="P38"/>
      <c r="Q38" s="30"/>
      <c r="R38" s="30"/>
    </row>
    <row r="39" spans="1:18" s="8" customFormat="1" ht="15.75">
      <c r="A39" s="36"/>
      <c r="B39" s="37"/>
      <c r="C39" s="3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4"/>
      <c r="P39"/>
      <c r="Q39" s="30"/>
      <c r="R39" s="30"/>
    </row>
    <row r="40" spans="1:18" s="8" customFormat="1" ht="15.75">
      <c r="A40" s="36"/>
      <c r="B40" s="37"/>
      <c r="C40" s="3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4"/>
      <c r="P40"/>
      <c r="Q40" s="30"/>
      <c r="R40" s="30"/>
    </row>
    <row r="41" spans="1:18" s="8" customFormat="1" ht="15.75">
      <c r="A41" s="36"/>
      <c r="B41" s="37"/>
      <c r="C41" s="3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4"/>
      <c r="P41"/>
      <c r="Q41" s="30"/>
      <c r="R41" s="30"/>
    </row>
    <row r="42" spans="2:18" s="8" customFormat="1" ht="15.75">
      <c r="B42" s="37"/>
      <c r="C42" s="3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4"/>
      <c r="P42"/>
      <c r="Q42" s="30"/>
      <c r="R42" s="30"/>
    </row>
    <row r="43" spans="2:18" s="8" customFormat="1" ht="15.75">
      <c r="B43" s="37"/>
      <c r="C43" s="3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4"/>
      <c r="P43"/>
      <c r="Q43" s="30"/>
      <c r="R43" s="30"/>
    </row>
    <row r="44" spans="2:18" s="8" customFormat="1" ht="15.75">
      <c r="B44" s="37"/>
      <c r="C44" s="3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4"/>
      <c r="P44"/>
      <c r="Q44" s="30"/>
      <c r="R44" s="30"/>
    </row>
    <row r="45" spans="2:14" ht="15.75">
      <c r="B45" s="37"/>
      <c r="C45" s="37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4"/>
    </row>
    <row r="46" spans="2:14" ht="15.75">
      <c r="B46" s="37"/>
      <c r="C46" s="3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4"/>
    </row>
    <row r="47" spans="2:14" ht="15.75">
      <c r="B47" s="37"/>
      <c r="C47" s="3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4"/>
    </row>
    <row r="48" spans="2:14" ht="15.75">
      <c r="B48" s="37"/>
      <c r="C48" s="3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4"/>
    </row>
    <row r="49" spans="2:14" ht="15.75">
      <c r="B49" s="37"/>
      <c r="C49" s="3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4"/>
    </row>
    <row r="50" spans="2:14" ht="15.75">
      <c r="B50" s="37"/>
      <c r="C50" s="3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4"/>
    </row>
    <row r="51" spans="2:14" ht="15.75">
      <c r="B51" s="37"/>
      <c r="C51" s="3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4"/>
    </row>
    <row r="52" spans="2:14" ht="15.75">
      <c r="B52" s="37"/>
      <c r="C52" s="3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4"/>
    </row>
    <row r="53" spans="2:14" ht="15.75">
      <c r="B53" s="37"/>
      <c r="C53" s="3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4"/>
    </row>
    <row r="54" spans="2:14" ht="15.75">
      <c r="B54" s="37"/>
      <c r="C54" s="3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4"/>
    </row>
    <row r="55" spans="2:14" ht="15.75">
      <c r="B55" s="37"/>
      <c r="C55" s="3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4"/>
    </row>
    <row r="56" spans="2:14" ht="15.75">
      <c r="B56" s="37"/>
      <c r="C56" s="3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4"/>
    </row>
    <row r="57" spans="2:14" ht="15.75">
      <c r="B57" s="37"/>
      <c r="C57" s="37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4"/>
    </row>
  </sheetData>
  <sheetProtection/>
  <mergeCells count="2">
    <mergeCell ref="A1:A3"/>
    <mergeCell ref="O1:O3"/>
  </mergeCells>
  <conditionalFormatting sqref="F1:I3 F20:I23 G24:I25 F26:I65536">
    <cfRule type="cellIs" priority="168" dxfId="2" operator="greaterThan" stopIfTrue="1">
      <formula>199</formula>
    </cfRule>
    <cfRule type="cellIs" priority="169" dxfId="0" operator="greaterThan" stopIfTrue="1">
      <formula>199</formula>
    </cfRule>
    <cfRule type="cellIs" priority="170" dxfId="0" operator="greaterThan" stopIfTrue="1">
      <formula>199</formula>
    </cfRule>
  </conditionalFormatting>
  <conditionalFormatting sqref="K8:K9 D9 K11:K12 E4:I18 D12 K15:K16 E21:H22 K21 F20:I23 K24 E24:I25 F26:I34 K27">
    <cfRule type="cellIs" priority="165" dxfId="2" operator="greaterThan" stopIfTrue="1">
      <formula>199</formula>
    </cfRule>
    <cfRule type="cellIs" priority="166" dxfId="0" operator="greaterThan" stopIfTrue="1">
      <formula>199</formula>
    </cfRule>
    <cfRule type="cellIs" priority="167" dxfId="2" operator="greaterThan" stopIfTrue="1">
      <formula>199</formula>
    </cfRule>
  </conditionalFormatting>
  <conditionalFormatting sqref="F20:I23 G24:I25 F26:I34">
    <cfRule type="cellIs" priority="164" dxfId="0" operator="greaterThan" stopIfTrue="1">
      <formula>199</formula>
    </cfRule>
  </conditionalFormatting>
  <conditionalFormatting sqref="F20:H23 G24:I25 F26:H26 F30:H34 F27:I29">
    <cfRule type="cellIs" priority="163" dxfId="9" operator="greaterThan" stopIfTrue="1">
      <formula>199</formula>
    </cfRule>
  </conditionalFormatting>
  <conditionalFormatting sqref="F24:I25 F27:I29">
    <cfRule type="cellIs" priority="39" dxfId="2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13" sqref="I13"/>
    </sheetView>
  </sheetViews>
  <sheetFormatPr defaultColWidth="4.7109375" defaultRowHeight="12.75"/>
  <cols>
    <col min="1" max="1" width="4.8515625" style="8" bestFit="1" customWidth="1"/>
    <col min="2" max="2" width="22.8515625" style="29" bestFit="1" customWidth="1"/>
    <col min="3" max="3" width="13.140625" style="30" bestFit="1" customWidth="1"/>
    <col min="4" max="4" width="6.8515625" style="30" bestFit="1" customWidth="1"/>
    <col min="5" max="5" width="5.140625" style="30" bestFit="1" customWidth="1"/>
    <col min="6" max="6" width="5.28125" style="30" bestFit="1" customWidth="1"/>
    <col min="7" max="7" width="6.421875" style="30" bestFit="1" customWidth="1"/>
    <col min="8" max="8" width="5.28125" style="30" bestFit="1" customWidth="1"/>
    <col min="9" max="9" width="8.00390625" style="30" bestFit="1" customWidth="1"/>
    <col min="10" max="10" width="7.8515625" style="30" bestFit="1" customWidth="1"/>
    <col min="11" max="11" width="11.421875" style="30" bestFit="1" customWidth="1"/>
    <col min="12" max="12" width="8.28125" style="30" bestFit="1" customWidth="1"/>
    <col min="13" max="13" width="8.57421875" style="31" bestFit="1" customWidth="1"/>
    <col min="14" max="14" width="4.8515625" style="8" bestFit="1" customWidth="1"/>
    <col min="15" max="15" width="4.7109375" style="0" customWidth="1"/>
    <col min="16" max="17" width="4.7109375" style="30" customWidth="1"/>
    <col min="18" max="16384" width="4.7109375" style="29" customWidth="1"/>
  </cols>
  <sheetData>
    <row r="1" spans="1:17" s="9" customFormat="1" ht="54.75" customHeight="1">
      <c r="A1" s="170" t="s">
        <v>4</v>
      </c>
      <c r="L1" s="8"/>
      <c r="M1" s="28"/>
      <c r="N1" s="171" t="s">
        <v>26</v>
      </c>
      <c r="P1" s="8"/>
      <c r="Q1" s="8"/>
    </row>
    <row r="2" spans="1:17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36"/>
      <c r="M2" s="38"/>
      <c r="N2" s="171"/>
      <c r="P2" s="32"/>
      <c r="Q2" s="32"/>
    </row>
    <row r="3" spans="1:17" s="37" customFormat="1" ht="15.75">
      <c r="A3" s="170"/>
      <c r="B3" s="36"/>
      <c r="C3" s="33"/>
      <c r="D3" s="32"/>
      <c r="E3" s="32"/>
      <c r="F3" s="32"/>
      <c r="G3" s="32"/>
      <c r="H3" s="32"/>
      <c r="I3" s="32"/>
      <c r="J3" s="29"/>
      <c r="K3" s="34"/>
      <c r="L3" s="36"/>
      <c r="M3" s="38"/>
      <c r="N3" s="171"/>
      <c r="P3" s="32"/>
      <c r="Q3" s="32"/>
    </row>
    <row r="4" spans="1:16" s="39" customFormat="1" ht="15.75">
      <c r="A4" s="36">
        <v>1</v>
      </c>
      <c r="B4" s="39" t="s">
        <v>92</v>
      </c>
      <c r="C4" s="112">
        <v>42742</v>
      </c>
      <c r="D4"/>
      <c r="E4" s="32">
        <v>155</v>
      </c>
      <c r="F4" s="32">
        <v>163</v>
      </c>
      <c r="G4" s="32">
        <v>222</v>
      </c>
      <c r="H4" s="32"/>
      <c r="I4" s="32">
        <f>+H4+E4+F4+G4</f>
        <v>540</v>
      </c>
      <c r="J4" s="32">
        <v>3</v>
      </c>
      <c r="K4" s="34">
        <f>+I4/J4</f>
        <v>180</v>
      </c>
      <c r="L4"/>
      <c r="M4"/>
      <c r="N4"/>
      <c r="O4" s="36"/>
      <c r="P4" s="36"/>
    </row>
    <row r="5" spans="1:16" s="39" customFormat="1" ht="15.75">
      <c r="A5"/>
      <c r="B5" s="37" t="s">
        <v>93</v>
      </c>
      <c r="C5"/>
      <c r="D5"/>
      <c r="E5" s="32">
        <v>136</v>
      </c>
      <c r="F5" s="32">
        <v>180</v>
      </c>
      <c r="G5" s="32">
        <v>170</v>
      </c>
      <c r="H5" s="32">
        <v>169</v>
      </c>
      <c r="I5" s="32">
        <f>+H5+E5+F5+G5</f>
        <v>655</v>
      </c>
      <c r="J5" s="32">
        <v>4</v>
      </c>
      <c r="K5" s="34">
        <f>+I5/J5</f>
        <v>163.75</v>
      </c>
      <c r="L5" s="53">
        <f>+I5+I4</f>
        <v>1195</v>
      </c>
      <c r="M5" s="41">
        <f>+L5/7</f>
        <v>170.71428571428572</v>
      </c>
      <c r="N5" s="36">
        <v>1</v>
      </c>
      <c r="O5" s="36"/>
      <c r="P5" s="36"/>
    </row>
    <row r="6" spans="1:3" ht="15.75">
      <c r="A6" s="36"/>
      <c r="B6" s="39" t="s">
        <v>94</v>
      </c>
      <c r="C6" s="112"/>
    </row>
    <row r="7" ht="12.75"/>
    <row r="8" ht="12.75"/>
    <row r="9" ht="12.75"/>
    <row r="10" ht="12.75"/>
    <row r="11" ht="12.75"/>
    <row r="12" spans="1:17" ht="18">
      <c r="A12" s="36"/>
      <c r="B12" s="37"/>
      <c r="C12" s="33"/>
      <c r="D12" s="21"/>
      <c r="E12" s="32"/>
      <c r="F12" s="32"/>
      <c r="G12" s="32"/>
      <c r="H12" s="32"/>
      <c r="I12" s="32"/>
      <c r="J12"/>
      <c r="K12"/>
      <c r="L12"/>
      <c r="M12"/>
      <c r="N12"/>
      <c r="O12" s="30"/>
      <c r="Q12" s="29"/>
    </row>
    <row r="13" spans="1:17" ht="18">
      <c r="A13" s="36"/>
      <c r="B13" s="37"/>
      <c r="C13" s="33"/>
      <c r="D13" s="21"/>
      <c r="E13" s="32"/>
      <c r="F13" s="32"/>
      <c r="G13" s="42"/>
      <c r="H13" s="32"/>
      <c r="I13" s="32"/>
      <c r="J13"/>
      <c r="K13"/>
      <c r="L13"/>
      <c r="M13"/>
      <c r="N13"/>
      <c r="O13" s="30"/>
      <c r="Q13" s="29"/>
    </row>
    <row r="14" spans="1:17" ht="18">
      <c r="A14" s="36"/>
      <c r="B14" s="37"/>
      <c r="C14" s="33"/>
      <c r="D14" s="21"/>
      <c r="E14" s="32"/>
      <c r="F14" s="32"/>
      <c r="G14" s="42"/>
      <c r="H14" s="32"/>
      <c r="I14" s="32"/>
      <c r="J14"/>
      <c r="K14"/>
      <c r="L14"/>
      <c r="M14"/>
      <c r="N14"/>
      <c r="O14" s="30"/>
      <c r="Q14" s="29"/>
    </row>
    <row r="15" spans="1:17" ht="18">
      <c r="A15" s="36"/>
      <c r="B15" s="37"/>
      <c r="C15" s="33"/>
      <c r="D15" s="21"/>
      <c r="E15" s="32"/>
      <c r="F15" s="32"/>
      <c r="G15" s="42"/>
      <c r="H15" s="32"/>
      <c r="I15" s="32"/>
      <c r="J15"/>
      <c r="K15"/>
      <c r="L15"/>
      <c r="M15"/>
      <c r="N15"/>
      <c r="O15" s="30"/>
      <c r="Q15" s="29"/>
    </row>
    <row r="16" spans="1:16" s="105" customFormat="1" ht="11.25">
      <c r="A16" s="16"/>
      <c r="B16" s="99"/>
      <c r="C16" s="100"/>
      <c r="D16" s="101"/>
      <c r="E16" s="101"/>
      <c r="F16" s="101"/>
      <c r="G16" s="101"/>
      <c r="H16" s="101"/>
      <c r="I16" s="101"/>
      <c r="J16" s="104"/>
      <c r="K16" s="16"/>
      <c r="L16" s="25"/>
      <c r="M16" s="16"/>
      <c r="O16" s="16"/>
      <c r="P16" s="16"/>
    </row>
    <row r="17" spans="1:17" ht="15.75">
      <c r="A17" s="36">
        <f>SUM(A4:A16)</f>
        <v>1</v>
      </c>
      <c r="B17" s="37"/>
      <c r="C17" s="36" t="s">
        <v>4</v>
      </c>
      <c r="D17" s="36"/>
      <c r="E17" s="36"/>
      <c r="F17" s="36"/>
      <c r="G17" s="36"/>
      <c r="H17" s="36"/>
      <c r="I17" s="36">
        <f>SUM(I4:I16)</f>
        <v>1195</v>
      </c>
      <c r="J17" s="145">
        <f>SUM(J4:J16)</f>
        <v>7</v>
      </c>
      <c r="K17" s="38">
        <f>+I17/J17</f>
        <v>170.71428571428572</v>
      </c>
      <c r="L17" s="34"/>
      <c r="M17" s="36"/>
      <c r="N17" s="36">
        <f>SUM(N5:N16)</f>
        <v>1</v>
      </c>
      <c r="O17" s="30"/>
      <c r="Q17" s="29"/>
    </row>
    <row r="18" spans="1:13" ht="15.75">
      <c r="A18" s="36"/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4"/>
    </row>
    <row r="19" spans="1:13" ht="15.75">
      <c r="A19" s="36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4"/>
    </row>
    <row r="20" spans="1:13" ht="15.75">
      <c r="A20" s="36"/>
      <c r="B20" s="37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4"/>
    </row>
    <row r="21" spans="1:13" ht="15.75">
      <c r="A21" s="36"/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4"/>
    </row>
    <row r="22" spans="1:13" ht="15.75">
      <c r="A22" s="36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4"/>
    </row>
    <row r="23" spans="1:13" ht="15.75">
      <c r="A23" s="36"/>
      <c r="B23" s="37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4"/>
    </row>
    <row r="24" spans="1:13" ht="15.75">
      <c r="A24" s="36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4"/>
    </row>
    <row r="25" spans="1:13" ht="15.75">
      <c r="A25" s="36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4"/>
    </row>
    <row r="26" spans="1:13" ht="15.75">
      <c r="A26" s="36"/>
      <c r="B26" s="37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4"/>
    </row>
    <row r="27" spans="1:13" ht="15.75">
      <c r="A27" s="36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4"/>
    </row>
    <row r="28" spans="1:13" ht="15.75">
      <c r="A28" s="36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4"/>
    </row>
    <row r="29" spans="2:17" s="8" customFormat="1" ht="15.75">
      <c r="B29" s="37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4"/>
      <c r="O29"/>
      <c r="P29" s="30"/>
      <c r="Q29" s="30"/>
    </row>
    <row r="30" spans="2:17" s="8" customFormat="1" ht="15.75"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4"/>
      <c r="O30"/>
      <c r="P30" s="30"/>
      <c r="Q30" s="30"/>
    </row>
    <row r="31" spans="2:17" s="8" customFormat="1" ht="15.75">
      <c r="B31" s="37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4"/>
      <c r="O31"/>
      <c r="P31" s="30"/>
      <c r="Q31" s="30"/>
    </row>
    <row r="32" spans="2:17" s="8" customFormat="1" ht="15.75">
      <c r="B32" s="37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4"/>
      <c r="O32"/>
      <c r="P32" s="30"/>
      <c r="Q32" s="30"/>
    </row>
    <row r="33" spans="2:17" s="8" customFormat="1" ht="15.75">
      <c r="B33" s="3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4"/>
      <c r="O33"/>
      <c r="P33" s="30"/>
      <c r="Q33" s="30"/>
    </row>
    <row r="34" spans="2:17" s="8" customFormat="1" ht="15.75">
      <c r="B34" s="37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4"/>
      <c r="O34"/>
      <c r="P34" s="30"/>
      <c r="Q34" s="30"/>
    </row>
    <row r="35" spans="2:17" s="8" customFormat="1" ht="15.75">
      <c r="B35" s="37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4"/>
      <c r="O35"/>
      <c r="P35" s="30"/>
      <c r="Q35" s="30"/>
    </row>
    <row r="36" spans="2:17" s="8" customFormat="1" ht="15.75"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4"/>
      <c r="O36"/>
      <c r="P36" s="30"/>
      <c r="Q36" s="30"/>
    </row>
    <row r="37" spans="2:17" s="8" customFormat="1" ht="15.75">
      <c r="B37" s="37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4"/>
      <c r="O37"/>
      <c r="P37" s="30"/>
      <c r="Q37" s="30"/>
    </row>
    <row r="38" spans="2:17" s="8" customFormat="1" ht="15.75"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4"/>
      <c r="O38"/>
      <c r="P38" s="30"/>
      <c r="Q38" s="30"/>
    </row>
    <row r="39" spans="2:17" s="8" customFormat="1" ht="15.75">
      <c r="B39" s="3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4"/>
      <c r="O39"/>
      <c r="P39" s="30"/>
      <c r="Q39" s="30"/>
    </row>
  </sheetData>
  <sheetProtection/>
  <mergeCells count="2">
    <mergeCell ref="A1:A3"/>
    <mergeCell ref="N1:N3"/>
  </mergeCells>
  <conditionalFormatting sqref="E12:H65536 E1:H6">
    <cfRule type="cellIs" priority="58" dxfId="2" operator="greaterThan" stopIfTrue="1">
      <formula>199</formula>
    </cfRule>
    <cfRule type="cellIs" priority="59" dxfId="0" operator="greaterThan" stopIfTrue="1">
      <formula>199</formula>
    </cfRule>
    <cfRule type="cellIs" priority="60" dxfId="0" operator="greaterThan" stopIfTrue="1">
      <formula>199</formula>
    </cfRule>
  </conditionalFormatting>
  <conditionalFormatting sqref="E4:H6 E12:H16">
    <cfRule type="cellIs" priority="55" dxfId="2" operator="greaterThan" stopIfTrue="1">
      <formula>199</formula>
    </cfRule>
    <cfRule type="cellIs" priority="56" dxfId="0" operator="greaterThan" stopIfTrue="1">
      <formula>199</formula>
    </cfRule>
    <cfRule type="cellIs" priority="57" dxfId="2" operator="greaterThan" stopIfTrue="1">
      <formula>199</formula>
    </cfRule>
  </conditionalFormatting>
  <conditionalFormatting sqref="E12:H16 E4:H6">
    <cfRule type="cellIs" priority="54" dxfId="0" operator="greaterThan" stopIfTrue="1">
      <formula>199</formula>
    </cfRule>
  </conditionalFormatting>
  <conditionalFormatting sqref="E12:G16 E4:H6">
    <cfRule type="cellIs" priority="53" dxfId="9" operator="greaterThan" stopIfTrue="1">
      <formula>199</formula>
    </cfRule>
  </conditionalFormatting>
  <conditionalFormatting sqref="E12:H14 E4:H6">
    <cfRule type="cellIs" priority="52" dxfId="2" operator="greaterThan" stopIfTrue="1">
      <formula>199</formula>
    </cfRule>
  </conditionalFormatting>
  <conditionalFormatting sqref="J4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pane ySplit="3" topLeftCell="A28" activePane="bottomLeft" state="frozen"/>
      <selection pane="topLeft" activeCell="A1" sqref="A1"/>
      <selection pane="bottomLeft" activeCell="O34" sqref="O34"/>
    </sheetView>
  </sheetViews>
  <sheetFormatPr defaultColWidth="4.7109375" defaultRowHeight="12.75"/>
  <cols>
    <col min="1" max="1" width="4.8515625" style="8" bestFit="1" customWidth="1"/>
    <col min="2" max="2" width="22.8515625" style="29" bestFit="1" customWidth="1"/>
    <col min="3" max="3" width="13.140625" style="30" bestFit="1" customWidth="1"/>
    <col min="4" max="4" width="6.8515625" style="30" bestFit="1" customWidth="1"/>
    <col min="5" max="5" width="5.140625" style="30" bestFit="1" customWidth="1"/>
    <col min="6" max="6" width="5.28125" style="30" bestFit="1" customWidth="1"/>
    <col min="7" max="7" width="6.421875" style="30" bestFit="1" customWidth="1"/>
    <col min="8" max="8" width="5.28125" style="30" bestFit="1" customWidth="1"/>
    <col min="9" max="9" width="5.28125" style="30" customWidth="1"/>
    <col min="10" max="10" width="8.00390625" style="30" bestFit="1" customWidth="1"/>
    <col min="11" max="11" width="7.8515625" style="30" bestFit="1" customWidth="1"/>
    <col min="12" max="12" width="12.140625" style="30" bestFit="1" customWidth="1"/>
    <col min="13" max="13" width="8.57421875" style="31" bestFit="1" customWidth="1"/>
    <col min="14" max="14" width="6.421875" style="8" bestFit="1" customWidth="1"/>
    <col min="15" max="15" width="4.7109375" style="0" customWidth="1"/>
    <col min="16" max="17" width="4.7109375" style="30" customWidth="1"/>
    <col min="18" max="16384" width="4.7109375" style="29" customWidth="1"/>
  </cols>
  <sheetData>
    <row r="1" spans="1:17" s="9" customFormat="1" ht="54.75" customHeight="1">
      <c r="A1" s="170" t="s">
        <v>4</v>
      </c>
      <c r="M1" s="28"/>
      <c r="O1" s="171" t="s">
        <v>26</v>
      </c>
      <c r="P1" s="8"/>
      <c r="Q1" s="8"/>
    </row>
    <row r="2" spans="1:17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8"/>
      <c r="O2" s="171"/>
      <c r="P2" s="32"/>
      <c r="Q2" s="32"/>
    </row>
    <row r="3" spans="1:17" s="37" customFormat="1" ht="15.75">
      <c r="A3" s="170"/>
      <c r="B3" s="36"/>
      <c r="C3" s="33"/>
      <c r="D3" s="32"/>
      <c r="E3" s="32"/>
      <c r="F3" s="32"/>
      <c r="G3" s="32"/>
      <c r="H3" s="32"/>
      <c r="I3" s="32"/>
      <c r="J3" s="32"/>
      <c r="K3" s="29"/>
      <c r="L3" s="34"/>
      <c r="M3" s="38"/>
      <c r="O3" s="171"/>
      <c r="P3" s="32"/>
      <c r="Q3" s="32"/>
    </row>
    <row r="4" spans="1:17" s="39" customFormat="1" ht="15.75">
      <c r="A4" s="36">
        <v>1</v>
      </c>
      <c r="B4" s="39" t="s">
        <v>90</v>
      </c>
      <c r="C4" s="112">
        <v>42722</v>
      </c>
      <c r="D4" s="32"/>
      <c r="E4" s="32">
        <v>162</v>
      </c>
      <c r="F4" s="32">
        <v>144</v>
      </c>
      <c r="G4" s="32">
        <v>153</v>
      </c>
      <c r="H4" s="32">
        <v>162</v>
      </c>
      <c r="I4"/>
      <c r="J4" s="32">
        <f aca="true" t="shared" si="0" ref="J4:J9">+H4+E4+F4+G4</f>
        <v>621</v>
      </c>
      <c r="K4" s="32">
        <v>4</v>
      </c>
      <c r="L4" s="34">
        <f aca="true" t="shared" si="1" ref="L4:L9">+J4/K4</f>
        <v>155.25</v>
      </c>
      <c r="M4"/>
      <c r="N4"/>
      <c r="O4"/>
      <c r="P4" s="36"/>
      <c r="Q4" s="36"/>
    </row>
    <row r="5" spans="1:17" s="39" customFormat="1" ht="15.75">
      <c r="A5"/>
      <c r="B5" s="37" t="s">
        <v>91</v>
      </c>
      <c r="C5"/>
      <c r="D5" s="32">
        <v>13</v>
      </c>
      <c r="E5" s="32">
        <v>152</v>
      </c>
      <c r="F5" s="32">
        <v>177</v>
      </c>
      <c r="G5" s="32">
        <v>164</v>
      </c>
      <c r="H5" s="32">
        <v>186</v>
      </c>
      <c r="I5"/>
      <c r="J5" s="32">
        <f t="shared" si="0"/>
        <v>679</v>
      </c>
      <c r="K5" s="32">
        <v>4</v>
      </c>
      <c r="L5" s="34">
        <f t="shared" si="1"/>
        <v>169.75</v>
      </c>
      <c r="M5" s="53">
        <f>+J5+J4</f>
        <v>1300</v>
      </c>
      <c r="N5" s="41">
        <f>+M5/8</f>
        <v>162.5</v>
      </c>
      <c r="O5"/>
      <c r="P5" s="36"/>
      <c r="Q5" s="36"/>
    </row>
    <row r="6" spans="4:12" ht="15">
      <c r="D6" s="32"/>
      <c r="E6" s="32">
        <v>122</v>
      </c>
      <c r="F6" s="32">
        <v>183</v>
      </c>
      <c r="G6" s="32">
        <v>169</v>
      </c>
      <c r="H6" s="32"/>
      <c r="J6" s="32">
        <f t="shared" si="0"/>
        <v>474</v>
      </c>
      <c r="K6" s="32">
        <v>3</v>
      </c>
      <c r="L6" s="34">
        <f t="shared" si="1"/>
        <v>158</v>
      </c>
    </row>
    <row r="7" spans="4:14" ht="15.75">
      <c r="D7" s="32">
        <v>18</v>
      </c>
      <c r="E7" s="32">
        <v>249</v>
      </c>
      <c r="F7" s="32">
        <v>200</v>
      </c>
      <c r="G7" s="32">
        <v>200</v>
      </c>
      <c r="H7" s="32"/>
      <c r="J7" s="67">
        <f t="shared" si="0"/>
        <v>649</v>
      </c>
      <c r="K7" s="32">
        <v>3</v>
      </c>
      <c r="L7" s="68">
        <f t="shared" si="1"/>
        <v>216.33333333333334</v>
      </c>
      <c r="M7" s="53">
        <f>+J7+J6</f>
        <v>1123</v>
      </c>
      <c r="N7" s="41">
        <f>+M7/6</f>
        <v>187.16666666666666</v>
      </c>
    </row>
    <row r="8" spans="4:12" ht="15">
      <c r="D8" s="32"/>
      <c r="E8" s="32">
        <v>180</v>
      </c>
      <c r="F8" s="32">
        <v>167</v>
      </c>
      <c r="G8" s="32"/>
      <c r="H8" s="32"/>
      <c r="J8" s="32">
        <f t="shared" si="0"/>
        <v>347</v>
      </c>
      <c r="K8" s="32">
        <v>2</v>
      </c>
      <c r="L8" s="34">
        <f t="shared" si="1"/>
        <v>173.5</v>
      </c>
    </row>
    <row r="9" spans="4:14" ht="15">
      <c r="D9" s="32">
        <v>6</v>
      </c>
      <c r="E9" s="32">
        <v>144</v>
      </c>
      <c r="F9" s="32">
        <v>171</v>
      </c>
      <c r="G9" s="32"/>
      <c r="H9" s="32"/>
      <c r="J9" s="32">
        <f t="shared" si="0"/>
        <v>315</v>
      </c>
      <c r="K9" s="32">
        <v>2</v>
      </c>
      <c r="L9" s="34">
        <f t="shared" si="1"/>
        <v>157.5</v>
      </c>
      <c r="M9" s="53">
        <f>+J9+J8</f>
        <v>662</v>
      </c>
      <c r="N9" s="41">
        <f>+M9/4</f>
        <v>165.5</v>
      </c>
    </row>
    <row r="10" spans="13:15" ht="15.75">
      <c r="M10" s="142">
        <f>+M5+M7+M9</f>
        <v>3085</v>
      </c>
      <c r="N10" s="143">
        <f>+M10/18</f>
        <v>171.38888888888889</v>
      </c>
      <c r="O10" s="36">
        <v>1</v>
      </c>
    </row>
    <row r="11" ht="12.75"/>
    <row r="12" spans="1:12" ht="15.75">
      <c r="A12" s="36">
        <v>1</v>
      </c>
      <c r="B12" s="39" t="s">
        <v>92</v>
      </c>
      <c r="C12" s="112">
        <v>42742</v>
      </c>
      <c r="E12" s="32">
        <v>133</v>
      </c>
      <c r="F12" s="32">
        <v>142</v>
      </c>
      <c r="G12" s="32">
        <v>194</v>
      </c>
      <c r="H12" s="32"/>
      <c r="I12" s="32"/>
      <c r="J12" s="32">
        <f>+H12+E12+F12+G12</f>
        <v>469</v>
      </c>
      <c r="K12" s="32">
        <v>3</v>
      </c>
      <c r="L12" s="34">
        <f>+J12/K12</f>
        <v>156.33333333333334</v>
      </c>
    </row>
    <row r="13" spans="2:15" ht="15.75">
      <c r="B13" s="37" t="s">
        <v>93</v>
      </c>
      <c r="E13" s="32">
        <v>172</v>
      </c>
      <c r="F13" s="32">
        <v>156</v>
      </c>
      <c r="G13" s="32">
        <v>144</v>
      </c>
      <c r="H13" s="32">
        <v>143</v>
      </c>
      <c r="I13" s="32"/>
      <c r="J13" s="32">
        <f>+H13+E13+F13+G13</f>
        <v>615</v>
      </c>
      <c r="K13" s="32">
        <v>4</v>
      </c>
      <c r="L13" s="34">
        <f>+J13/K13</f>
        <v>153.75</v>
      </c>
      <c r="M13" s="53">
        <f>+J13+J12</f>
        <v>1084</v>
      </c>
      <c r="N13" s="41">
        <f>+M13/7</f>
        <v>154.85714285714286</v>
      </c>
      <c r="O13" s="36">
        <v>1</v>
      </c>
    </row>
    <row r="14" spans="1:3" ht="15.75">
      <c r="A14" s="36"/>
      <c r="B14" s="39" t="s">
        <v>94</v>
      </c>
      <c r="C14" s="112"/>
    </row>
    <row r="15" spans="1:3" ht="15.75">
      <c r="A15" s="36"/>
      <c r="B15" s="39"/>
      <c r="C15" s="112"/>
    </row>
    <row r="16" spans="1:12" ht="15.75">
      <c r="A16" s="36">
        <v>1</v>
      </c>
      <c r="B16" s="39" t="s">
        <v>18</v>
      </c>
      <c r="C16" s="112">
        <v>42757</v>
      </c>
      <c r="D16" s="32">
        <v>8</v>
      </c>
      <c r="E16" s="32">
        <v>183</v>
      </c>
      <c r="F16" s="32">
        <v>198</v>
      </c>
      <c r="G16" s="32">
        <v>194</v>
      </c>
      <c r="H16" s="32">
        <v>125</v>
      </c>
      <c r="J16" s="32">
        <f>+H16+E16+F16+G16</f>
        <v>700</v>
      </c>
      <c r="K16" s="32">
        <v>4</v>
      </c>
      <c r="L16" s="34">
        <f>+J16/K16</f>
        <v>175</v>
      </c>
    </row>
    <row r="17" spans="2:15" ht="15.75">
      <c r="B17" s="37" t="s">
        <v>104</v>
      </c>
      <c r="D17" s="32">
        <v>19</v>
      </c>
      <c r="E17" s="32">
        <v>187</v>
      </c>
      <c r="F17" s="32">
        <v>188</v>
      </c>
      <c r="G17" s="32">
        <v>237</v>
      </c>
      <c r="H17" s="32">
        <v>193</v>
      </c>
      <c r="J17" s="67">
        <f>+H17+E17+F17+G17</f>
        <v>805</v>
      </c>
      <c r="K17" s="32">
        <v>4</v>
      </c>
      <c r="L17" s="68">
        <f>+J17/K17</f>
        <v>201.25</v>
      </c>
      <c r="M17" s="142">
        <f>+J17+J16</f>
        <v>1505</v>
      </c>
      <c r="N17" s="143">
        <f>+M17/8</f>
        <v>188.125</v>
      </c>
      <c r="O17" s="36">
        <v>1</v>
      </c>
    </row>
    <row r="18" spans="1:3" ht="15.75">
      <c r="A18" s="36"/>
      <c r="B18" s="39"/>
      <c r="C18" s="112"/>
    </row>
    <row r="19" spans="1:3" ht="15.75">
      <c r="A19" s="36"/>
      <c r="B19" s="39"/>
      <c r="C19" s="112"/>
    </row>
    <row r="20" spans="1:12" ht="19.5">
      <c r="A20" s="36">
        <v>1</v>
      </c>
      <c r="B20" s="39" t="s">
        <v>76</v>
      </c>
      <c r="C20" s="33">
        <v>42770</v>
      </c>
      <c r="D20" s="136"/>
      <c r="E20" s="32">
        <v>224</v>
      </c>
      <c r="F20" s="32">
        <v>223</v>
      </c>
      <c r="G20" s="32">
        <v>185</v>
      </c>
      <c r="H20" s="42"/>
      <c r="I20" s="42"/>
      <c r="J20" s="67">
        <f aca="true" t="shared" si="2" ref="J20:J26">+E20+F20+G20</f>
        <v>632</v>
      </c>
      <c r="K20" s="32">
        <v>3</v>
      </c>
      <c r="L20" s="68">
        <f aca="true" t="shared" si="3" ref="L20:L26">+J20/K20</f>
        <v>210.66666666666666</v>
      </c>
    </row>
    <row r="21" spans="1:15" ht="19.5">
      <c r="A21" s="36"/>
      <c r="B21" s="39" t="s">
        <v>124</v>
      </c>
      <c r="C21" s="33"/>
      <c r="D21" s="136"/>
      <c r="E21" s="32">
        <v>230</v>
      </c>
      <c r="F21" s="32">
        <v>171</v>
      </c>
      <c r="G21" s="42"/>
      <c r="H21" s="42"/>
      <c r="I21" s="42"/>
      <c r="J21" s="67">
        <f t="shared" si="2"/>
        <v>401</v>
      </c>
      <c r="K21" s="32">
        <v>2</v>
      </c>
      <c r="L21" s="68">
        <f t="shared" si="3"/>
        <v>200.5</v>
      </c>
      <c r="M21" s="142">
        <f>+J21+J20</f>
        <v>1033</v>
      </c>
      <c r="N21" s="143">
        <f>+M21/5</f>
        <v>206.6</v>
      </c>
      <c r="O21" s="36"/>
    </row>
    <row r="22" spans="1:12" ht="19.5">
      <c r="A22" s="36"/>
      <c r="B22" s="37" t="s">
        <v>125</v>
      </c>
      <c r="C22" s="33"/>
      <c r="D22" s="136"/>
      <c r="E22" s="32">
        <v>245</v>
      </c>
      <c r="F22" s="32">
        <v>214</v>
      </c>
      <c r="G22" s="42">
        <v>214</v>
      </c>
      <c r="H22" s="42"/>
      <c r="I22" s="42"/>
      <c r="J22" s="67">
        <f t="shared" si="2"/>
        <v>673</v>
      </c>
      <c r="K22" s="32">
        <v>3</v>
      </c>
      <c r="L22" s="68">
        <f t="shared" si="3"/>
        <v>224.33333333333334</v>
      </c>
    </row>
    <row r="23" spans="1:14" ht="19.5">
      <c r="A23" s="29"/>
      <c r="C23" s="29"/>
      <c r="D23" s="136"/>
      <c r="E23" s="32">
        <v>184</v>
      </c>
      <c r="F23" s="32">
        <v>236</v>
      </c>
      <c r="G23" s="42"/>
      <c r="H23" s="42"/>
      <c r="I23" s="42"/>
      <c r="J23" s="67">
        <f t="shared" si="2"/>
        <v>420</v>
      </c>
      <c r="K23" s="32">
        <v>2</v>
      </c>
      <c r="L23" s="68">
        <f t="shared" si="3"/>
        <v>210</v>
      </c>
      <c r="M23" s="142">
        <f>+J23+J22</f>
        <v>1093</v>
      </c>
      <c r="N23" s="143">
        <f>+M23/5</f>
        <v>218.6</v>
      </c>
    </row>
    <row r="24" spans="1:12" ht="19.5">
      <c r="A24" s="36"/>
      <c r="B24" s="37"/>
      <c r="C24" s="33"/>
      <c r="D24" s="136"/>
      <c r="E24" s="32">
        <v>161</v>
      </c>
      <c r="F24" s="32">
        <v>236</v>
      </c>
      <c r="G24" s="42">
        <v>245</v>
      </c>
      <c r="H24" s="42"/>
      <c r="I24" s="42"/>
      <c r="J24" s="67">
        <f t="shared" si="2"/>
        <v>642</v>
      </c>
      <c r="K24" s="32">
        <v>3</v>
      </c>
      <c r="L24" s="68">
        <f t="shared" si="3"/>
        <v>214</v>
      </c>
    </row>
    <row r="25" spans="1:14" ht="19.5">
      <c r="A25" s="36"/>
      <c r="B25" s="37"/>
      <c r="C25" s="33"/>
      <c r="D25" s="136"/>
      <c r="E25" s="32">
        <v>236</v>
      </c>
      <c r="F25" s="32">
        <v>153</v>
      </c>
      <c r="G25" s="42"/>
      <c r="H25" s="42"/>
      <c r="I25" s="42"/>
      <c r="J25" s="32">
        <f t="shared" si="2"/>
        <v>389</v>
      </c>
      <c r="K25" s="32">
        <v>2</v>
      </c>
      <c r="L25" s="34">
        <f t="shared" si="3"/>
        <v>194.5</v>
      </c>
      <c r="M25" s="142">
        <f>+J25+J24</f>
        <v>1031</v>
      </c>
      <c r="N25" s="143">
        <f>+M25/5</f>
        <v>206.2</v>
      </c>
    </row>
    <row r="26" spans="1:12" ht="19.5">
      <c r="A26" s="36"/>
      <c r="B26" s="37"/>
      <c r="C26" s="33"/>
      <c r="D26" s="136"/>
      <c r="E26" s="32">
        <v>160</v>
      </c>
      <c r="F26" s="32"/>
      <c r="G26" s="42"/>
      <c r="H26" s="42"/>
      <c r="I26" s="42"/>
      <c r="J26" s="32">
        <f t="shared" si="2"/>
        <v>160</v>
      </c>
      <c r="K26" s="32">
        <v>1</v>
      </c>
      <c r="L26" s="34">
        <f t="shared" si="3"/>
        <v>160</v>
      </c>
    </row>
    <row r="27" spans="1:15" ht="19.5">
      <c r="A27" s="36"/>
      <c r="B27" s="37"/>
      <c r="C27" s="33"/>
      <c r="D27" s="136"/>
      <c r="E27" s="32"/>
      <c r="F27" s="32"/>
      <c r="G27" s="42"/>
      <c r="H27" s="42"/>
      <c r="I27" s="42"/>
      <c r="J27" s="32"/>
      <c r="K27" s="32"/>
      <c r="L27" s="34"/>
      <c r="M27" s="142">
        <f>SUM(J20:J26)</f>
        <v>3317</v>
      </c>
      <c r="N27" s="143">
        <f>+M27/16</f>
        <v>207.3125</v>
      </c>
      <c r="O27" s="36">
        <v>1</v>
      </c>
    </row>
    <row r="28" spans="1:12" ht="15.75">
      <c r="A28" s="36"/>
      <c r="B28" s="39"/>
      <c r="C28" s="112"/>
      <c r="K28" s="32"/>
      <c r="L28" s="34"/>
    </row>
    <row r="29" spans="1:12" ht="19.5">
      <c r="A29" s="36">
        <v>1</v>
      </c>
      <c r="B29" s="39" t="s">
        <v>18</v>
      </c>
      <c r="C29" s="33">
        <v>42785</v>
      </c>
      <c r="D29" s="136">
        <v>17</v>
      </c>
      <c r="E29" s="32">
        <v>171</v>
      </c>
      <c r="F29" s="32">
        <v>153</v>
      </c>
      <c r="G29" s="32">
        <v>179</v>
      </c>
      <c r="H29" s="42"/>
      <c r="I29" s="42"/>
      <c r="J29" s="32">
        <f>+E29+F29+G29</f>
        <v>503</v>
      </c>
      <c r="K29" s="32">
        <v>3</v>
      </c>
      <c r="L29" s="34">
        <f>+J29/K29</f>
        <v>167.66666666666666</v>
      </c>
    </row>
    <row r="30" spans="1:14" ht="19.5">
      <c r="A30" s="36"/>
      <c r="B30" s="39" t="s">
        <v>128</v>
      </c>
      <c r="C30" s="33"/>
      <c r="D30" s="136">
        <v>6</v>
      </c>
      <c r="E30" s="32">
        <v>224</v>
      </c>
      <c r="F30" s="32">
        <v>181</v>
      </c>
      <c r="G30" s="32">
        <v>246</v>
      </c>
      <c r="H30" s="42"/>
      <c r="I30" s="42"/>
      <c r="J30" s="67">
        <f>+E30+F30+G30</f>
        <v>651</v>
      </c>
      <c r="K30" s="32">
        <v>3</v>
      </c>
      <c r="L30" s="68">
        <f>+J30/K30</f>
        <v>217</v>
      </c>
      <c r="M30"/>
      <c r="N30"/>
    </row>
    <row r="31" spans="1:14" ht="19.5">
      <c r="A31" s="36"/>
      <c r="B31" s="37"/>
      <c r="C31" s="33"/>
      <c r="D31" s="136">
        <v>7</v>
      </c>
      <c r="E31" s="32">
        <v>186</v>
      </c>
      <c r="F31" s="32">
        <v>182</v>
      </c>
      <c r="G31" s="32">
        <v>184</v>
      </c>
      <c r="H31" s="42"/>
      <c r="I31" s="42"/>
      <c r="J31" s="32">
        <f>+E31+F31+G31</f>
        <v>552</v>
      </c>
      <c r="K31" s="32">
        <v>3</v>
      </c>
      <c r="L31" s="34">
        <f>+J31/K31</f>
        <v>184</v>
      </c>
      <c r="M31" s="142">
        <f>+J31+J30+J29</f>
        <v>1706</v>
      </c>
      <c r="N31" s="143">
        <f>+M31/9</f>
        <v>189.55555555555554</v>
      </c>
    </row>
    <row r="32" spans="1:17" ht="19.5">
      <c r="A32" s="36"/>
      <c r="B32" s="37"/>
      <c r="C32" s="33"/>
      <c r="D32" s="136">
        <v>20</v>
      </c>
      <c r="E32" s="32">
        <v>184</v>
      </c>
      <c r="F32" s="32"/>
      <c r="G32" s="42"/>
      <c r="H32" s="42"/>
      <c r="I32" s="42"/>
      <c r="J32" s="32">
        <f>+E32+F32+G32</f>
        <v>184</v>
      </c>
      <c r="K32" s="32">
        <v>1</v>
      </c>
      <c r="L32" s="34">
        <f>+J32/K32</f>
        <v>184</v>
      </c>
      <c r="M32"/>
      <c r="N32"/>
      <c r="P32" s="29"/>
      <c r="Q32" s="29"/>
    </row>
    <row r="33" spans="1:17" ht="19.5">
      <c r="A33" s="36"/>
      <c r="B33" s="37"/>
      <c r="C33" s="33"/>
      <c r="D33" s="136">
        <v>13</v>
      </c>
      <c r="E33" s="32">
        <v>113</v>
      </c>
      <c r="F33" s="32"/>
      <c r="G33" s="42"/>
      <c r="H33" s="42"/>
      <c r="I33" s="42"/>
      <c r="J33" s="32">
        <f>+E33+F33+G33</f>
        <v>113</v>
      </c>
      <c r="K33" s="32">
        <v>1</v>
      </c>
      <c r="L33" s="34">
        <f>+J33/K33</f>
        <v>113</v>
      </c>
      <c r="M33" s="142">
        <f>+J33+J32</f>
        <v>297</v>
      </c>
      <c r="N33" s="143">
        <f>+M33/2</f>
        <v>148.5</v>
      </c>
      <c r="P33" s="29"/>
      <c r="Q33" s="29"/>
    </row>
    <row r="34" spans="1:15" s="105" customFormat="1" ht="19.5">
      <c r="A34" s="36"/>
      <c r="B34" s="37"/>
      <c r="C34" s="33"/>
      <c r="D34" s="136"/>
      <c r="E34" s="32"/>
      <c r="F34" s="32"/>
      <c r="G34" s="42"/>
      <c r="H34" s="42"/>
      <c r="I34" s="42"/>
      <c r="J34" s="32"/>
      <c r="K34" s="32"/>
      <c r="L34" s="34"/>
      <c r="M34" s="142">
        <f>+M31+M33</f>
        <v>2003</v>
      </c>
      <c r="N34" s="143">
        <f>+M34/11</f>
        <v>182.0909090909091</v>
      </c>
      <c r="O34" s="36"/>
    </row>
    <row r="35" spans="1:17" ht="15.75">
      <c r="A35" s="36"/>
      <c r="B35" s="39"/>
      <c r="C35" s="112"/>
      <c r="D35"/>
      <c r="E35"/>
      <c r="F35"/>
      <c r="G35"/>
      <c r="H35"/>
      <c r="I35"/>
      <c r="J35"/>
      <c r="K35" s="32"/>
      <c r="L35" s="68"/>
      <c r="M35"/>
      <c r="N35"/>
      <c r="P35" s="29"/>
      <c r="Q35" s="29"/>
    </row>
    <row r="36" spans="1:17" ht="15.75">
      <c r="A36" s="36"/>
      <c r="B36" s="39"/>
      <c r="C36" s="112"/>
      <c r="D36"/>
      <c r="E36"/>
      <c r="F36"/>
      <c r="G36"/>
      <c r="H36"/>
      <c r="I36"/>
      <c r="J36"/>
      <c r="K36" s="32"/>
      <c r="L36" s="68"/>
      <c r="M36"/>
      <c r="N36"/>
      <c r="P36" s="29"/>
      <c r="Q36" s="29"/>
    </row>
    <row r="37" spans="1:17" ht="15.75">
      <c r="A37" s="36"/>
      <c r="B37" s="39"/>
      <c r="C37" s="112"/>
      <c r="D37"/>
      <c r="E37"/>
      <c r="F37"/>
      <c r="G37"/>
      <c r="H37"/>
      <c r="I37"/>
      <c r="J37"/>
      <c r="K37" s="32"/>
      <c r="L37" s="68"/>
      <c r="M37"/>
      <c r="N37"/>
      <c r="P37" s="29"/>
      <c r="Q37" s="29"/>
    </row>
    <row r="38" spans="1:17" ht="15.75">
      <c r="A38" s="36"/>
      <c r="B38" s="39"/>
      <c r="C38" s="112"/>
      <c r="D38"/>
      <c r="E38"/>
      <c r="F38"/>
      <c r="G38"/>
      <c r="H38"/>
      <c r="I38"/>
      <c r="J38"/>
      <c r="K38" s="32"/>
      <c r="L38" s="68"/>
      <c r="M38"/>
      <c r="N38"/>
      <c r="P38" s="29"/>
      <c r="Q38" s="29"/>
    </row>
    <row r="39" spans="1:17" ht="15.75">
      <c r="A39" s="36"/>
      <c r="B39" s="39"/>
      <c r="C39" s="112"/>
      <c r="D39"/>
      <c r="E39"/>
      <c r="F39"/>
      <c r="G39"/>
      <c r="H39"/>
      <c r="I39"/>
      <c r="J39"/>
      <c r="K39" s="32"/>
      <c r="L39" s="68"/>
      <c r="M39"/>
      <c r="N39"/>
      <c r="P39" s="29"/>
      <c r="Q39" s="29"/>
    </row>
    <row r="40" spans="1:17" ht="15.75">
      <c r="A40" s="36"/>
      <c r="B40" s="39"/>
      <c r="C40" s="112"/>
      <c r="D40"/>
      <c r="E40"/>
      <c r="F40"/>
      <c r="G40"/>
      <c r="H40"/>
      <c r="I40"/>
      <c r="J40" s="32"/>
      <c r="K40" s="32"/>
      <c r="L40" s="34"/>
      <c r="M40"/>
      <c r="N40"/>
      <c r="P40" s="29"/>
      <c r="Q40" s="29"/>
    </row>
    <row r="41" spans="1:17" ht="18">
      <c r="A41" s="36"/>
      <c r="B41" s="37"/>
      <c r="C41" s="33"/>
      <c r="D41" s="21"/>
      <c r="E41" s="32"/>
      <c r="F41" s="32"/>
      <c r="G41" s="42"/>
      <c r="H41" s="32"/>
      <c r="I41" s="32"/>
      <c r="J41"/>
      <c r="K41"/>
      <c r="L41" s="46"/>
      <c r="M41"/>
      <c r="P41" s="29"/>
      <c r="Q41" s="29"/>
    </row>
    <row r="42" spans="1:17" ht="15">
      <c r="A42" s="16"/>
      <c r="B42" s="99"/>
      <c r="C42" s="100"/>
      <c r="D42" s="101"/>
      <c r="E42" s="101"/>
      <c r="F42" s="101"/>
      <c r="G42" s="101"/>
      <c r="H42" s="101"/>
      <c r="I42" s="101"/>
      <c r="J42" s="101"/>
      <c r="K42" s="101"/>
      <c r="L42" s="104"/>
      <c r="M42" s="25"/>
      <c r="N42" s="16"/>
      <c r="O42" s="105"/>
      <c r="P42" s="29"/>
      <c r="Q42" s="29"/>
    </row>
    <row r="43" spans="1:17" ht="15.75">
      <c r="A43" s="36">
        <f>SUM(A4:A42)</f>
        <v>5</v>
      </c>
      <c r="B43" s="37"/>
      <c r="C43" s="36" t="s">
        <v>4</v>
      </c>
      <c r="D43" s="36"/>
      <c r="E43" s="36"/>
      <c r="F43" s="36"/>
      <c r="G43" s="36"/>
      <c r="H43" s="36"/>
      <c r="I43" s="36"/>
      <c r="J43" s="36">
        <f>SUM(J4:J42)</f>
        <v>10994</v>
      </c>
      <c r="K43" s="36">
        <f>SUM(K4:K42)</f>
        <v>60</v>
      </c>
      <c r="L43" s="38">
        <f>J43/K43</f>
        <v>183.23333333333332</v>
      </c>
      <c r="M43" s="34"/>
      <c r="N43" s="36"/>
      <c r="O43" s="36">
        <f>SUM(O10:O42)</f>
        <v>4</v>
      </c>
      <c r="P43" s="29"/>
      <c r="Q43" s="29"/>
    </row>
    <row r="44" spans="1:13" ht="15.75">
      <c r="A44" s="36"/>
      <c r="B44" s="3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4"/>
    </row>
    <row r="45" spans="1:13" ht="15.75">
      <c r="A45" s="36"/>
      <c r="B45" s="3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4"/>
    </row>
    <row r="46" spans="1:17" ht="15.75">
      <c r="A46" s="36"/>
      <c r="B46" s="3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4"/>
      <c r="P46" s="29"/>
      <c r="Q46" s="29"/>
    </row>
    <row r="47" spans="1:17" ht="15.75">
      <c r="A47" s="36"/>
      <c r="B47" s="3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4"/>
      <c r="P47" s="29"/>
      <c r="Q47" s="29"/>
    </row>
    <row r="48" spans="1:17" ht="15.75">
      <c r="A48" s="36"/>
      <c r="B48" s="3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4"/>
      <c r="Q48" s="29"/>
    </row>
    <row r="49" spans="1:17" ht="15.75">
      <c r="A49" s="36"/>
      <c r="B49" s="3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4"/>
      <c r="Q49" s="29"/>
    </row>
    <row r="50" spans="1:17" ht="15.75">
      <c r="A50" s="36"/>
      <c r="B50" s="37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4"/>
      <c r="P50" s="16"/>
      <c r="Q50" s="29"/>
    </row>
    <row r="51" spans="1:17" ht="15.75">
      <c r="A51" s="36"/>
      <c r="B51" s="37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4"/>
      <c r="Q51" s="29"/>
    </row>
    <row r="52" spans="1:17" ht="15.75">
      <c r="A52" s="36"/>
      <c r="B52" s="37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4"/>
      <c r="Q52" s="29"/>
    </row>
    <row r="53" spans="1:16" ht="15.75">
      <c r="A53" s="36"/>
      <c r="B53" s="37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4"/>
      <c r="P53" s="29"/>
    </row>
    <row r="54" spans="1:13" ht="15.75">
      <c r="A54" s="36"/>
      <c r="B54" s="37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4"/>
    </row>
    <row r="55" spans="2:13" ht="15.75">
      <c r="B55" s="37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</row>
    <row r="56" spans="2:17" s="8" customFormat="1" ht="15.75">
      <c r="B56" s="37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4"/>
      <c r="O56"/>
      <c r="P56" s="16"/>
      <c r="Q56" s="30"/>
    </row>
    <row r="57" spans="2:17" s="8" customFormat="1" ht="15.75">
      <c r="B57" s="37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4"/>
      <c r="O57"/>
      <c r="P57" s="30"/>
      <c r="Q57" s="30"/>
    </row>
    <row r="58" spans="2:17" s="8" customFormat="1" ht="15.75">
      <c r="B58" s="37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4"/>
      <c r="O58"/>
      <c r="P58" s="30"/>
      <c r="Q58" s="30"/>
    </row>
    <row r="59" spans="2:17" s="8" customFormat="1" ht="15.75">
      <c r="B59" s="3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4"/>
      <c r="O59"/>
      <c r="P59" s="30"/>
      <c r="Q59" s="30"/>
    </row>
    <row r="60" spans="2:17" s="8" customFormat="1" ht="15.75">
      <c r="B60" s="3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4"/>
      <c r="O60"/>
      <c r="P60" s="30"/>
      <c r="Q60" s="30"/>
    </row>
    <row r="61" spans="2:17" s="8" customFormat="1" ht="15.75">
      <c r="B61" s="37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4"/>
      <c r="O61"/>
      <c r="P61" s="30"/>
      <c r="Q61" s="30"/>
    </row>
    <row r="62" spans="2:17" s="8" customFormat="1" ht="15.75">
      <c r="B62" s="37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4"/>
      <c r="O62"/>
      <c r="P62" s="30"/>
      <c r="Q62" s="30"/>
    </row>
    <row r="63" spans="2:17" s="8" customFormat="1" ht="15.75">
      <c r="B63" s="37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4"/>
      <c r="O63"/>
      <c r="P63" s="30"/>
      <c r="Q63" s="30"/>
    </row>
    <row r="64" spans="2:17" s="8" customFormat="1" ht="15.75">
      <c r="B64" s="37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4"/>
      <c r="O64"/>
      <c r="P64" s="30"/>
      <c r="Q64" s="30"/>
    </row>
    <row r="65" spans="2:17" s="8" customFormat="1" ht="15.75">
      <c r="B65" s="37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4"/>
      <c r="O65"/>
      <c r="P65" s="30"/>
      <c r="Q65" s="30"/>
    </row>
    <row r="66" spans="2:17" s="8" customFormat="1" ht="15.75"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1"/>
      <c r="O66"/>
      <c r="P66" s="30"/>
      <c r="Q66" s="30"/>
    </row>
  </sheetData>
  <sheetProtection/>
  <mergeCells count="2">
    <mergeCell ref="A1:A3"/>
    <mergeCell ref="O1:O3"/>
  </mergeCells>
  <conditionalFormatting sqref="J14:J15 J18:J19 E1:I65536 J26:J28 J32:J39">
    <cfRule type="cellIs" priority="157" dxfId="2" operator="greaterThan" stopIfTrue="1">
      <formula>199</formula>
    </cfRule>
    <cfRule type="cellIs" priority="158" dxfId="0" operator="greaterThan" stopIfTrue="1">
      <formula>199</formula>
    </cfRule>
    <cfRule type="cellIs" priority="159" dxfId="0" operator="greaterThan" stopIfTrue="1">
      <formula>199</formula>
    </cfRule>
  </conditionalFormatting>
  <conditionalFormatting sqref="J14:J15 J18:J19 J26:J28 E4:I42 K29:K34 J32:J39">
    <cfRule type="cellIs" priority="154" dxfId="2" operator="greaterThan" stopIfTrue="1">
      <formula>199</formula>
    </cfRule>
    <cfRule type="cellIs" priority="155" dxfId="0" operator="greaterThan" stopIfTrue="1">
      <formula>199</formula>
    </cfRule>
    <cfRule type="cellIs" priority="156" dxfId="2" operator="greaterThan" stopIfTrue="1">
      <formula>199</formula>
    </cfRule>
  </conditionalFormatting>
  <conditionalFormatting sqref="J14:J15 J18:J19 E4:I42 J26:J28 J32:J39">
    <cfRule type="cellIs" priority="153" dxfId="0" operator="greaterThan" stopIfTrue="1">
      <formula>199</formula>
    </cfRule>
  </conditionalFormatting>
  <conditionalFormatting sqref="J14:J15 J18:J19 E35:G42 E4:I40 J26:J28 J32:J39">
    <cfRule type="cellIs" priority="152" dxfId="9" operator="greaterThan" stopIfTrue="1">
      <formula>199</formula>
    </cfRule>
  </conditionalFormatting>
  <conditionalFormatting sqref="J14:J15 J18:J19 E4:I40 J26:J28 J32:J39">
    <cfRule type="cellIs" priority="151" dxfId="2" operator="greaterThan" stopIfTrue="1">
      <formula>199</formula>
    </cfRule>
  </conditionalFormatting>
  <conditionalFormatting sqref="E4:H9">
    <cfRule type="cellIs" priority="67" dxfId="2" operator="greaterThan" stopIfTrue="1">
      <formula>199</formula>
    </cfRule>
    <cfRule type="cellIs" priority="68" dxfId="0" operator="greaterThan" stopIfTrue="1">
      <formula>199</formula>
    </cfRule>
    <cfRule type="cellIs" priority="69" dxfId="2" operator="greaterThan" stopIfTrue="1">
      <formula>199</formula>
    </cfRule>
  </conditionalFormatting>
  <conditionalFormatting sqref="D4:D9">
    <cfRule type="cellIs" priority="64" dxfId="2" operator="greaterThan" stopIfTrue="1">
      <formula>199</formula>
    </cfRule>
    <cfRule type="cellIs" priority="65" dxfId="0" operator="greaterThan" stopIfTrue="1">
      <formula>199</formula>
    </cfRule>
    <cfRule type="cellIs" priority="66" dxfId="2" operator="greaterThan" stopIfTrue="1">
      <formula>199</formula>
    </cfRule>
  </conditionalFormatting>
  <conditionalFormatting sqref="K8">
    <cfRule type="cellIs" priority="58" dxfId="2" operator="greaterThan" stopIfTrue="1">
      <formula>199</formula>
    </cfRule>
    <cfRule type="cellIs" priority="59" dxfId="0" operator="greaterThan" stopIfTrue="1">
      <formula>199</formula>
    </cfRule>
    <cfRule type="cellIs" priority="60" dxfId="2" operator="greaterThan" stopIfTrue="1">
      <formula>199</formula>
    </cfRule>
  </conditionalFormatting>
  <conditionalFormatting sqref="K8">
    <cfRule type="cellIs" priority="55" dxfId="2" operator="greaterThan" stopIfTrue="1">
      <formula>199</formula>
    </cfRule>
    <cfRule type="cellIs" priority="56" dxfId="0" operator="greaterThan" stopIfTrue="1">
      <formula>199</formula>
    </cfRule>
    <cfRule type="cellIs" priority="57" dxfId="2" operator="greaterThan" stopIfTrue="1">
      <formula>199</formula>
    </cfRule>
  </conditionalFormatting>
  <conditionalFormatting sqref="K7">
    <cfRule type="cellIs" priority="49" dxfId="2" operator="greaterThan" stopIfTrue="1">
      <formula>199</formula>
    </cfRule>
    <cfRule type="cellIs" priority="50" dxfId="0" operator="greaterThan" stopIfTrue="1">
      <formula>199</formula>
    </cfRule>
    <cfRule type="cellIs" priority="51" dxfId="2" operator="greaterThan" stopIfTrue="1">
      <formula>199</formula>
    </cfRule>
  </conditionalFormatting>
  <conditionalFormatting sqref="K12">
    <cfRule type="cellIs" priority="37" dxfId="2" operator="greaterThan" stopIfTrue="1">
      <formula>199</formula>
    </cfRule>
    <cfRule type="cellIs" priority="38" dxfId="0" operator="greaterThan" stopIfTrue="1">
      <formula>199</formula>
    </cfRule>
    <cfRule type="cellIs" priority="39" dxfId="2" operator="greaterThan" stopIfTrue="1">
      <formula>199</formula>
    </cfRule>
  </conditionalFormatting>
  <conditionalFormatting sqref="E16:F17">
    <cfRule type="cellIs" priority="34" dxfId="2" operator="greaterThan" stopIfTrue="1">
      <formula>199</formula>
    </cfRule>
    <cfRule type="cellIs" priority="35" dxfId="0" operator="greaterThan" stopIfTrue="1">
      <formula>199</formula>
    </cfRule>
    <cfRule type="cellIs" priority="36" dxfId="2" operator="greaterThan" stopIfTrue="1">
      <formula>199</formula>
    </cfRule>
  </conditionalFormatting>
  <conditionalFormatting sqref="G16:G17">
    <cfRule type="cellIs" priority="31" dxfId="2" operator="greaterThan" stopIfTrue="1">
      <formula>199</formula>
    </cfRule>
    <cfRule type="cellIs" priority="32" dxfId="0" operator="greaterThan" stopIfTrue="1">
      <formula>199</formula>
    </cfRule>
    <cfRule type="cellIs" priority="33" dxfId="2" operator="greaterThan" stopIfTrue="1">
      <formula>199</formula>
    </cfRule>
  </conditionalFormatting>
  <conditionalFormatting sqref="D16:D17 H16:H17">
    <cfRule type="cellIs" priority="28" dxfId="2" operator="greaterThan" stopIfTrue="1">
      <formula>199</formula>
    </cfRule>
    <cfRule type="cellIs" priority="29" dxfId="0" operator="greaterThan" stopIfTrue="1">
      <formula>199</formula>
    </cfRule>
    <cfRule type="cellIs" priority="30" dxfId="2" operator="greaterThan" stopIfTrue="1">
      <formula>199</formula>
    </cfRule>
  </conditionalFormatting>
  <conditionalFormatting sqref="K16">
    <cfRule type="cellIs" priority="25" dxfId="2" operator="greaterThan" stopIfTrue="1">
      <formula>199</formula>
    </cfRule>
    <cfRule type="cellIs" priority="26" dxfId="0" operator="greaterThan" stopIfTrue="1">
      <formula>199</formula>
    </cfRule>
    <cfRule type="cellIs" priority="27" dxfId="2" operator="greaterThan" stopIfTrue="1">
      <formula>199</formula>
    </cfRule>
  </conditionalFormatting>
  <conditionalFormatting sqref="K28">
    <cfRule type="cellIs" priority="22" dxfId="2" operator="greaterThan" stopIfTrue="1">
      <formula>199</formula>
    </cfRule>
    <cfRule type="cellIs" priority="23" dxfId="0" operator="greaterThan" stopIfTrue="1">
      <formula>199</formula>
    </cfRule>
    <cfRule type="cellIs" priority="24" dxfId="2" operator="greaterThan" stopIfTrue="1">
      <formula>199</formula>
    </cfRule>
  </conditionalFormatting>
  <conditionalFormatting sqref="E20:I27">
    <cfRule type="cellIs" priority="19" dxfId="2" operator="greaterThan" stopIfTrue="1">
      <formula>199</formula>
    </cfRule>
    <cfRule type="cellIs" priority="20" dxfId="0" operator="greaterThan" stopIfTrue="1">
      <formula>199</formula>
    </cfRule>
    <cfRule type="cellIs" priority="21" dxfId="0" operator="greaterThan" stopIfTrue="1">
      <formula>199</formula>
    </cfRule>
  </conditionalFormatting>
  <conditionalFormatting sqref="K20:K26 E20:I27">
    <cfRule type="cellIs" priority="16" dxfId="2" operator="greaterThan" stopIfTrue="1">
      <formula>199</formula>
    </cfRule>
    <cfRule type="cellIs" priority="17" dxfId="0" operator="greaterThan" stopIfTrue="1">
      <formula>199</formula>
    </cfRule>
    <cfRule type="cellIs" priority="18" dxfId="2" operator="greaterThan" stopIfTrue="1">
      <formula>199</formula>
    </cfRule>
  </conditionalFormatting>
  <conditionalFormatting sqref="E20:I27">
    <cfRule type="cellIs" priority="15" dxfId="0" operator="greaterThan" stopIfTrue="1">
      <formula>199</formula>
    </cfRule>
  </conditionalFormatting>
  <conditionalFormatting sqref="E20:I27">
    <cfRule type="cellIs" priority="14" dxfId="9" operator="greaterThan" stopIfTrue="1">
      <formula>199</formula>
    </cfRule>
  </conditionalFormatting>
  <conditionalFormatting sqref="E20:I27">
    <cfRule type="cellIs" priority="13" dxfId="2" operator="greaterThan" stopIfTrue="1">
      <formula>199</formula>
    </cfRule>
  </conditionalFormatting>
  <conditionalFormatting sqref="E29:I34">
    <cfRule type="cellIs" priority="10" dxfId="2" operator="greaterThan" stopIfTrue="1">
      <formula>199</formula>
    </cfRule>
    <cfRule type="cellIs" priority="11" dxfId="0" operator="greaterThan" stopIfTrue="1">
      <formula>199</formula>
    </cfRule>
    <cfRule type="cellIs" priority="12" dxfId="0" operator="greaterThan" stopIfTrue="1">
      <formula>199</formula>
    </cfRule>
  </conditionalFormatting>
  <conditionalFormatting sqref="E29:I34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2" operator="greaterThan" stopIfTrue="1">
      <formula>199</formula>
    </cfRule>
  </conditionalFormatting>
  <conditionalFormatting sqref="E29:I34">
    <cfRule type="cellIs" priority="6" dxfId="0" operator="greaterThan" stopIfTrue="1">
      <formula>199</formula>
    </cfRule>
  </conditionalFormatting>
  <conditionalFormatting sqref="E29:I34">
    <cfRule type="cellIs" priority="5" dxfId="9" operator="greaterThan" stopIfTrue="1">
      <formula>199</formula>
    </cfRule>
  </conditionalFormatting>
  <conditionalFormatting sqref="E29:I34">
    <cfRule type="cellIs" priority="4" dxfId="2" operator="greaterThan" stopIfTrue="1">
      <formula>199</formula>
    </cfRule>
  </conditionalFormatting>
  <conditionalFormatting sqref="K29:K33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1">
      <pane ySplit="3" topLeftCell="A37" activePane="bottomLeft" state="frozen"/>
      <selection pane="topLeft" activeCell="A1" sqref="A1"/>
      <selection pane="bottomLeft" activeCell="R51" sqref="R51"/>
    </sheetView>
  </sheetViews>
  <sheetFormatPr defaultColWidth="4.7109375" defaultRowHeight="12.75"/>
  <cols>
    <col min="1" max="1" width="4.8515625" style="8" bestFit="1" customWidth="1"/>
    <col min="2" max="2" width="22.8515625" style="29" bestFit="1" customWidth="1"/>
    <col min="3" max="3" width="13.140625" style="30" bestFit="1" customWidth="1"/>
    <col min="4" max="4" width="6.7109375" style="30" bestFit="1" customWidth="1"/>
    <col min="5" max="5" width="5.140625" style="30" bestFit="1" customWidth="1"/>
    <col min="6" max="6" width="5.28125" style="30" bestFit="1" customWidth="1"/>
    <col min="7" max="7" width="6.421875" style="30" bestFit="1" customWidth="1"/>
    <col min="8" max="8" width="5.28125" style="30" bestFit="1" customWidth="1"/>
    <col min="9" max="9" width="5.28125" style="30" customWidth="1"/>
    <col min="10" max="10" width="8.00390625" style="30" bestFit="1" customWidth="1"/>
    <col min="11" max="11" width="7.8515625" style="30" bestFit="1" customWidth="1"/>
    <col min="12" max="12" width="12.140625" style="30" bestFit="1" customWidth="1"/>
    <col min="13" max="13" width="8.57421875" style="31" bestFit="1" customWidth="1"/>
    <col min="14" max="14" width="8.28125" style="8" bestFit="1" customWidth="1"/>
    <col min="15" max="15" width="4.7109375" style="0" customWidth="1"/>
    <col min="16" max="17" width="4.7109375" style="30" customWidth="1"/>
    <col min="18" max="16384" width="4.7109375" style="29" customWidth="1"/>
  </cols>
  <sheetData>
    <row r="1" spans="1:17" s="9" customFormat="1" ht="54.75" customHeight="1">
      <c r="A1" s="170" t="s">
        <v>4</v>
      </c>
      <c r="M1" s="28"/>
      <c r="O1" s="171" t="s">
        <v>26</v>
      </c>
      <c r="P1" s="8"/>
      <c r="Q1" s="8"/>
    </row>
    <row r="2" spans="1:17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8"/>
      <c r="O2" s="171"/>
      <c r="P2" s="32"/>
      <c r="Q2" s="32"/>
    </row>
    <row r="3" spans="1:17" s="37" customFormat="1" ht="15.75">
      <c r="A3" s="170"/>
      <c r="B3" s="36"/>
      <c r="C3" s="33"/>
      <c r="D3" s="32"/>
      <c r="E3" s="32"/>
      <c r="F3" s="32"/>
      <c r="G3" s="32"/>
      <c r="H3" s="32"/>
      <c r="I3" s="32"/>
      <c r="J3" s="32"/>
      <c r="K3" s="29"/>
      <c r="L3" s="34"/>
      <c r="M3" s="38"/>
      <c r="O3" s="171"/>
      <c r="P3" s="32"/>
      <c r="Q3" s="32"/>
    </row>
    <row r="4" spans="1:17" s="39" customFormat="1" ht="17.25">
      <c r="A4" s="36">
        <v>1</v>
      </c>
      <c r="B4" s="39" t="s">
        <v>66</v>
      </c>
      <c r="C4" s="112">
        <v>42665</v>
      </c>
      <c r="D4" s="134">
        <v>2</v>
      </c>
      <c r="E4" s="32">
        <v>182</v>
      </c>
      <c r="F4" s="32">
        <v>211</v>
      </c>
      <c r="G4" s="32">
        <v>202</v>
      </c>
      <c r="H4" s="32">
        <v>194</v>
      </c>
      <c r="I4" s="32"/>
      <c r="J4" s="32">
        <f>SUM(E4:H4)</f>
        <v>789</v>
      </c>
      <c r="K4" s="32">
        <v>4</v>
      </c>
      <c r="L4" s="34">
        <f>+J4/K4</f>
        <v>197.25</v>
      </c>
      <c r="M4"/>
      <c r="N4"/>
      <c r="O4"/>
      <c r="P4" s="36"/>
      <c r="Q4" s="36"/>
    </row>
    <row r="5" spans="1:17" s="39" customFormat="1" ht="17.25">
      <c r="A5"/>
      <c r="B5" s="37" t="s">
        <v>68</v>
      </c>
      <c r="C5" s="37"/>
      <c r="D5" s="134">
        <v>5</v>
      </c>
      <c r="E5" s="32">
        <v>183</v>
      </c>
      <c r="F5" s="32">
        <v>179</v>
      </c>
      <c r="G5" s="32">
        <v>202</v>
      </c>
      <c r="H5" s="32">
        <v>198</v>
      </c>
      <c r="I5"/>
      <c r="J5" s="32">
        <f>SUM(E5:H5)</f>
        <v>762</v>
      </c>
      <c r="K5" s="32">
        <v>4</v>
      </c>
      <c r="L5" s="34">
        <f>+J5/K5</f>
        <v>190.5</v>
      </c>
      <c r="M5" s="69">
        <f>+J5+J4</f>
        <v>1551</v>
      </c>
      <c r="N5" s="70">
        <f>+M5/8</f>
        <v>193.875</v>
      </c>
      <c r="O5"/>
      <c r="P5" s="36"/>
      <c r="Q5" s="36"/>
    </row>
    <row r="6" spans="5:15" ht="15.75">
      <c r="E6" s="32">
        <v>225</v>
      </c>
      <c r="F6" s="32">
        <v>193</v>
      </c>
      <c r="G6" s="32">
        <v>149</v>
      </c>
      <c r="H6" s="32"/>
      <c r="I6" s="32"/>
      <c r="J6" s="32">
        <f>SUM(E6:H6)</f>
        <v>567</v>
      </c>
      <c r="K6" s="32">
        <v>3</v>
      </c>
      <c r="L6" s="34">
        <f>+J6/K6</f>
        <v>189</v>
      </c>
      <c r="O6" s="36"/>
    </row>
    <row r="7" spans="5:14" ht="15">
      <c r="E7" s="32">
        <v>145</v>
      </c>
      <c r="F7" s="32">
        <v>150</v>
      </c>
      <c r="G7" s="32"/>
      <c r="J7" s="32">
        <f>SUM(E7:H7)</f>
        <v>295</v>
      </c>
      <c r="K7" s="32">
        <v>2</v>
      </c>
      <c r="L7" s="34">
        <f>+J7/K7</f>
        <v>147.5</v>
      </c>
      <c r="M7" s="69">
        <f>+J7+J6</f>
        <v>862</v>
      </c>
      <c r="N7" s="70">
        <f>+M7/5</f>
        <v>172.4</v>
      </c>
    </row>
    <row r="8" spans="5:15" ht="15.75">
      <c r="E8" s="32"/>
      <c r="F8" s="32"/>
      <c r="G8" s="32"/>
      <c r="H8" s="32"/>
      <c r="I8" s="32"/>
      <c r="J8" s="32"/>
      <c r="K8" s="32"/>
      <c r="L8" s="34"/>
      <c r="M8" s="142">
        <f>+M7+M5</f>
        <v>2413</v>
      </c>
      <c r="N8" s="143">
        <f>+M8/13</f>
        <v>185.6153846153846</v>
      </c>
      <c r="O8" s="36">
        <v>1</v>
      </c>
    </row>
    <row r="9" spans="5:12" ht="15">
      <c r="E9" s="32"/>
      <c r="F9" s="32"/>
      <c r="G9" s="32"/>
      <c r="J9" s="32"/>
      <c r="K9" s="32"/>
      <c r="L9" s="34"/>
    </row>
    <row r="10" spans="1:12" ht="17.25">
      <c r="A10" s="36">
        <v>1</v>
      </c>
      <c r="B10" s="39" t="s">
        <v>18</v>
      </c>
      <c r="C10" s="112">
        <v>42708</v>
      </c>
      <c r="D10" s="134">
        <v>14</v>
      </c>
      <c r="E10" s="32">
        <v>198</v>
      </c>
      <c r="F10" s="32">
        <v>199</v>
      </c>
      <c r="G10" s="32">
        <v>234</v>
      </c>
      <c r="H10" s="32">
        <v>232</v>
      </c>
      <c r="J10" s="67">
        <f>SUM(E10:H10)</f>
        <v>863</v>
      </c>
      <c r="K10" s="32">
        <v>4</v>
      </c>
      <c r="L10" s="68">
        <f>+J10/K10</f>
        <v>215.75</v>
      </c>
    </row>
    <row r="11" spans="1:14" ht="17.25">
      <c r="A11" s="36"/>
      <c r="B11" t="s">
        <v>67</v>
      </c>
      <c r="D11" s="134">
        <v>23</v>
      </c>
      <c r="E11" s="32">
        <v>185</v>
      </c>
      <c r="F11" s="32">
        <v>236</v>
      </c>
      <c r="G11" s="32">
        <v>232</v>
      </c>
      <c r="H11" s="32">
        <v>190</v>
      </c>
      <c r="J11" s="67">
        <f>SUM(E11:H11)</f>
        <v>843</v>
      </c>
      <c r="K11" s="32">
        <v>4</v>
      </c>
      <c r="L11" s="68">
        <f>+J11/K11</f>
        <v>210.75</v>
      </c>
      <c r="M11" s="142">
        <f>+J11+J10</f>
        <v>1706</v>
      </c>
      <c r="N11" s="143">
        <f>+M11/8</f>
        <v>213.25</v>
      </c>
    </row>
    <row r="12" spans="1:15" ht="18">
      <c r="A12" s="36"/>
      <c r="B12" s="37" t="s">
        <v>87</v>
      </c>
      <c r="C12" s="33"/>
      <c r="D12" s="21"/>
      <c r="E12" s="32">
        <v>204</v>
      </c>
      <c r="F12" s="32">
        <v>174</v>
      </c>
      <c r="G12" s="42">
        <v>218</v>
      </c>
      <c r="H12" s="32"/>
      <c r="I12" s="32"/>
      <c r="J12" s="32">
        <f>SUM(E12:H12)</f>
        <v>596</v>
      </c>
      <c r="K12" s="32">
        <v>3</v>
      </c>
      <c r="L12" s="34">
        <f>+J12/K12</f>
        <v>198.66666666666666</v>
      </c>
      <c r="N12" s="29"/>
      <c r="O12" s="105"/>
    </row>
    <row r="13" spans="1:15" ht="18">
      <c r="A13" s="36"/>
      <c r="B13" s="37"/>
      <c r="C13" s="33"/>
      <c r="D13" s="21"/>
      <c r="E13" s="32">
        <v>214</v>
      </c>
      <c r="F13" s="32">
        <v>171</v>
      </c>
      <c r="G13" s="32">
        <v>179</v>
      </c>
      <c r="H13" s="32"/>
      <c r="I13" s="32"/>
      <c r="J13" s="32">
        <f>SUM(E13:H13)</f>
        <v>564</v>
      </c>
      <c r="K13" s="32">
        <v>3</v>
      </c>
      <c r="L13" s="34">
        <f>+J13/K13</f>
        <v>188</v>
      </c>
      <c r="N13" s="29"/>
      <c r="O13" s="105"/>
    </row>
    <row r="14" spans="1:15" ht="18">
      <c r="A14" s="36"/>
      <c r="B14" s="37"/>
      <c r="C14" s="33"/>
      <c r="D14" s="21"/>
      <c r="E14" s="32">
        <v>224</v>
      </c>
      <c r="F14" s="32">
        <v>194</v>
      </c>
      <c r="G14" s="42">
        <v>225</v>
      </c>
      <c r="H14" s="32"/>
      <c r="I14" s="32"/>
      <c r="J14" s="67">
        <f>SUM(E14:H14)</f>
        <v>643</v>
      </c>
      <c r="K14" s="32">
        <v>3</v>
      </c>
      <c r="L14" s="34">
        <f>+J14/K14</f>
        <v>214.33333333333334</v>
      </c>
      <c r="M14" s="142">
        <f>+J12+J13+J14</f>
        <v>1803</v>
      </c>
      <c r="N14" s="143">
        <f>+M14/9</f>
        <v>200.33333333333334</v>
      </c>
      <c r="O14" s="105"/>
    </row>
    <row r="15" spans="1:15" ht="18">
      <c r="A15" s="36"/>
      <c r="B15" s="37"/>
      <c r="C15" s="33"/>
      <c r="D15" s="21"/>
      <c r="E15" s="32"/>
      <c r="F15" s="32"/>
      <c r="G15" s="42"/>
      <c r="H15" s="32"/>
      <c r="I15" s="32"/>
      <c r="L15" s="34"/>
      <c r="M15" s="142">
        <f>+M14+M11</f>
        <v>3509</v>
      </c>
      <c r="N15" s="143">
        <f>+M15/17</f>
        <v>206.41176470588235</v>
      </c>
      <c r="O15" s="36">
        <v>1</v>
      </c>
    </row>
    <row r="16" spans="1:15" ht="18">
      <c r="A16" s="36"/>
      <c r="B16" s="37"/>
      <c r="C16" s="33"/>
      <c r="D16" s="21"/>
      <c r="E16" s="32"/>
      <c r="F16" s="32"/>
      <c r="G16" s="42"/>
      <c r="H16" s="32"/>
      <c r="I16" s="32"/>
      <c r="L16" s="34"/>
      <c r="N16" s="29"/>
      <c r="O16" s="105"/>
    </row>
    <row r="17" spans="1:12" ht="15.75">
      <c r="A17" s="36">
        <v>1</v>
      </c>
      <c r="B17" s="39" t="s">
        <v>92</v>
      </c>
      <c r="C17" s="112">
        <v>42742</v>
      </c>
      <c r="E17" s="32">
        <v>137</v>
      </c>
      <c r="F17" s="32">
        <v>129</v>
      </c>
      <c r="G17" s="32">
        <v>197</v>
      </c>
      <c r="H17" s="32"/>
      <c r="I17" s="32"/>
      <c r="J17" s="32">
        <f>+H17+E17+F17+G17</f>
        <v>463</v>
      </c>
      <c r="K17" s="32">
        <v>3</v>
      </c>
      <c r="L17" s="34">
        <f>+J17/K17</f>
        <v>154.33333333333334</v>
      </c>
    </row>
    <row r="18" spans="2:15" ht="15.75">
      <c r="B18" s="37" t="s">
        <v>93</v>
      </c>
      <c r="E18" s="32">
        <v>181</v>
      </c>
      <c r="F18" s="32">
        <v>191</v>
      </c>
      <c r="G18" s="32">
        <v>147</v>
      </c>
      <c r="H18" s="32">
        <v>181</v>
      </c>
      <c r="I18" s="32"/>
      <c r="J18" s="32">
        <f>+H18+E18+F18+G18</f>
        <v>700</v>
      </c>
      <c r="K18" s="32">
        <v>4</v>
      </c>
      <c r="L18" s="34">
        <f>+J18/K18</f>
        <v>175</v>
      </c>
      <c r="M18" s="53">
        <f>+J18+J17</f>
        <v>1163</v>
      </c>
      <c r="N18" s="41">
        <f>+M18/7</f>
        <v>166.14285714285714</v>
      </c>
      <c r="O18" s="36">
        <v>1</v>
      </c>
    </row>
    <row r="19" spans="1:3" ht="15.75">
      <c r="A19" s="36"/>
      <c r="B19" s="39" t="s">
        <v>94</v>
      </c>
      <c r="C19" s="112"/>
    </row>
    <row r="20" spans="1:3" ht="15.75">
      <c r="A20" s="36"/>
      <c r="B20" s="39"/>
      <c r="C20" s="112"/>
    </row>
    <row r="21" spans="1:12" ht="15.75">
      <c r="A21" s="36">
        <v>1</v>
      </c>
      <c r="B21" s="39" t="s">
        <v>18</v>
      </c>
      <c r="C21" s="112">
        <v>42743</v>
      </c>
      <c r="D21" s="158">
        <v>22</v>
      </c>
      <c r="E21" s="32">
        <v>188</v>
      </c>
      <c r="F21" s="32">
        <v>245</v>
      </c>
      <c r="G21" s="32">
        <v>174</v>
      </c>
      <c r="H21" s="32"/>
      <c r="J21" s="67">
        <f>+E21+F21+G21</f>
        <v>607</v>
      </c>
      <c r="K21" s="32">
        <v>3</v>
      </c>
      <c r="L21" s="68">
        <f>+J21/K21</f>
        <v>202.33333333333334</v>
      </c>
    </row>
    <row r="22" spans="2:14" ht="15.75">
      <c r="B22" s="37" t="s">
        <v>95</v>
      </c>
      <c r="D22" s="158">
        <v>19</v>
      </c>
      <c r="E22" s="32">
        <v>214</v>
      </c>
      <c r="F22" s="32">
        <v>275</v>
      </c>
      <c r="G22" s="32">
        <v>248</v>
      </c>
      <c r="H22" s="32"/>
      <c r="J22" s="67">
        <f>+E22++F22+G22</f>
        <v>737</v>
      </c>
      <c r="K22" s="32">
        <v>3</v>
      </c>
      <c r="L22" s="68">
        <f>+J22/K22</f>
        <v>245.66666666666666</v>
      </c>
      <c r="M22" s="142">
        <f>+J22+J21</f>
        <v>1344</v>
      </c>
      <c r="N22" s="143">
        <f>+M22/6</f>
        <v>224</v>
      </c>
    </row>
    <row r="23" spans="1:11" ht="19.5">
      <c r="A23" s="36"/>
      <c r="B23" s="39" t="s">
        <v>51</v>
      </c>
      <c r="C23" s="33"/>
      <c r="D23" s="136"/>
      <c r="E23" s="32"/>
      <c r="F23" s="32"/>
      <c r="G23" s="42"/>
      <c r="H23" s="42"/>
      <c r="I23" s="42"/>
      <c r="J23" s="32"/>
      <c r="K23" s="32"/>
    </row>
    <row r="24" spans="1:11" ht="19.5">
      <c r="A24" s="36"/>
      <c r="B24" s="39"/>
      <c r="C24" s="33"/>
      <c r="D24" s="136"/>
      <c r="E24" s="32"/>
      <c r="F24" s="32"/>
      <c r="G24" s="42"/>
      <c r="H24" s="42"/>
      <c r="I24" s="42"/>
      <c r="J24" s="32"/>
      <c r="K24" s="32"/>
    </row>
    <row r="25" spans="1:12" ht="15.75">
      <c r="A25" s="36">
        <v>1</v>
      </c>
      <c r="B25" s="39" t="s">
        <v>18</v>
      </c>
      <c r="C25" s="112">
        <v>42757</v>
      </c>
      <c r="D25" s="158">
        <v>21</v>
      </c>
      <c r="E25" s="32">
        <v>180</v>
      </c>
      <c r="F25" s="32">
        <v>160</v>
      </c>
      <c r="G25" s="32">
        <v>149</v>
      </c>
      <c r="H25" s="32">
        <v>185</v>
      </c>
      <c r="J25" s="32">
        <f>+H25+E25+F25+G25</f>
        <v>674</v>
      </c>
      <c r="K25" s="32">
        <v>4</v>
      </c>
      <c r="L25" s="34">
        <f>+J25/K25</f>
        <v>168.5</v>
      </c>
    </row>
    <row r="26" spans="2:14" ht="15.75">
      <c r="B26" s="37" t="s">
        <v>105</v>
      </c>
      <c r="D26" s="158">
        <v>12</v>
      </c>
      <c r="E26" s="32">
        <v>146</v>
      </c>
      <c r="F26" s="32">
        <v>167</v>
      </c>
      <c r="G26" s="32">
        <v>181</v>
      </c>
      <c r="H26" s="32">
        <v>204</v>
      </c>
      <c r="J26" s="32">
        <f>+H26+E26+F26+G26</f>
        <v>698</v>
      </c>
      <c r="K26" s="32">
        <v>4</v>
      </c>
      <c r="L26" s="34">
        <f>+J26/K26</f>
        <v>174.5</v>
      </c>
      <c r="M26" s="142">
        <f>+J26+J25</f>
        <v>1372</v>
      </c>
      <c r="N26" s="143">
        <f>+M26/8</f>
        <v>171.5</v>
      </c>
    </row>
    <row r="27" spans="1:11" ht="19.5">
      <c r="A27" s="36"/>
      <c r="B27" s="39"/>
      <c r="C27" s="33"/>
      <c r="D27" s="136"/>
      <c r="E27" s="32"/>
      <c r="F27" s="32"/>
      <c r="G27" s="42"/>
      <c r="H27" s="42"/>
      <c r="I27" s="42"/>
      <c r="J27" s="32"/>
      <c r="K27" s="32"/>
    </row>
    <row r="28" spans="1:12" ht="15.75">
      <c r="A28" s="36">
        <v>1</v>
      </c>
      <c r="B28" s="39" t="s">
        <v>18</v>
      </c>
      <c r="C28" s="33">
        <v>42763</v>
      </c>
      <c r="D28" s="158">
        <v>18</v>
      </c>
      <c r="E28" s="32">
        <v>205</v>
      </c>
      <c r="F28" s="32">
        <v>183</v>
      </c>
      <c r="G28" s="42">
        <v>215</v>
      </c>
      <c r="H28" s="42"/>
      <c r="I28" s="42"/>
      <c r="J28" s="67">
        <f>+E28+F28+G28</f>
        <v>603</v>
      </c>
      <c r="K28" s="32">
        <v>3</v>
      </c>
      <c r="L28" s="34">
        <f>+J28/K28</f>
        <v>201</v>
      </c>
    </row>
    <row r="29" spans="1:12" ht="15.75">
      <c r="A29" s="36"/>
      <c r="B29" s="37" t="s">
        <v>113</v>
      </c>
      <c r="C29" s="33"/>
      <c r="D29" s="158">
        <v>5</v>
      </c>
      <c r="E29" s="32">
        <v>189</v>
      </c>
      <c r="F29" s="32">
        <v>223</v>
      </c>
      <c r="G29" s="32">
        <v>179</v>
      </c>
      <c r="H29" s="42"/>
      <c r="I29" s="42"/>
      <c r="J29" s="32">
        <f>+E29++F29+G29</f>
        <v>591</v>
      </c>
      <c r="K29" s="32">
        <v>3</v>
      </c>
      <c r="L29" s="68">
        <f>+J29/K29</f>
        <v>197</v>
      </c>
    </row>
    <row r="30" spans="1:14" ht="15.75">
      <c r="A30" s="36"/>
      <c r="B30" s="39"/>
      <c r="C30" s="33"/>
      <c r="D30" s="158">
        <v>12</v>
      </c>
      <c r="E30" s="32">
        <v>171</v>
      </c>
      <c r="F30" s="32">
        <v>156</v>
      </c>
      <c r="G30" s="32">
        <v>199</v>
      </c>
      <c r="H30" s="42"/>
      <c r="I30" s="42"/>
      <c r="J30" s="32">
        <f>+E30++F30+G30</f>
        <v>526</v>
      </c>
      <c r="K30" s="32">
        <v>3</v>
      </c>
      <c r="L30" s="68">
        <f>+J30/K30</f>
        <v>175.33333333333334</v>
      </c>
      <c r="M30" s="142">
        <f>+J30+J29+J28</f>
        <v>1720</v>
      </c>
      <c r="N30" s="143">
        <f>+M30/9</f>
        <v>191.11111111111111</v>
      </c>
    </row>
    <row r="31" spans="1:11" ht="19.5">
      <c r="A31" s="36"/>
      <c r="B31" s="39"/>
      <c r="C31" s="33"/>
      <c r="D31" s="136"/>
      <c r="E31" s="32"/>
      <c r="F31" s="32"/>
      <c r="G31" s="42"/>
      <c r="H31" s="42"/>
      <c r="I31" s="42"/>
      <c r="J31" s="32"/>
      <c r="K31" s="32"/>
    </row>
    <row r="32" spans="1:12" ht="19.5">
      <c r="A32" s="36">
        <v>1</v>
      </c>
      <c r="B32" s="39" t="s">
        <v>76</v>
      </c>
      <c r="C32" s="33">
        <v>42770</v>
      </c>
      <c r="D32" s="136"/>
      <c r="E32" s="32">
        <v>179</v>
      </c>
      <c r="F32" s="32">
        <v>164</v>
      </c>
      <c r="G32" s="32">
        <v>216</v>
      </c>
      <c r="H32" s="42"/>
      <c r="I32" s="42"/>
      <c r="J32" s="32">
        <f aca="true" t="shared" si="0" ref="J32:J38">+E32+F32+G32</f>
        <v>559</v>
      </c>
      <c r="K32" s="32">
        <v>3</v>
      </c>
      <c r="L32" s="34">
        <f aca="true" t="shared" si="1" ref="L32:L38">+J32/K32</f>
        <v>186.33333333333334</v>
      </c>
    </row>
    <row r="33" spans="1:15" ht="19.5">
      <c r="A33" s="36"/>
      <c r="B33" s="39" t="s">
        <v>124</v>
      </c>
      <c r="C33" s="33"/>
      <c r="D33" s="136"/>
      <c r="E33" s="32">
        <v>185</v>
      </c>
      <c r="F33" s="32">
        <v>176</v>
      </c>
      <c r="G33" s="42"/>
      <c r="H33" s="42"/>
      <c r="I33" s="42"/>
      <c r="J33" s="32">
        <f t="shared" si="0"/>
        <v>361</v>
      </c>
      <c r="K33" s="32">
        <v>2</v>
      </c>
      <c r="L33" s="34">
        <f t="shared" si="1"/>
        <v>180.5</v>
      </c>
      <c r="M33" s="142">
        <f>+J33+J32</f>
        <v>920</v>
      </c>
      <c r="N33" s="143">
        <f>+M33/5</f>
        <v>184</v>
      </c>
      <c r="O33" s="36"/>
    </row>
    <row r="34" spans="1:12" ht="19.5">
      <c r="A34" s="36"/>
      <c r="B34" s="37" t="s">
        <v>125</v>
      </c>
      <c r="C34" s="33"/>
      <c r="D34" s="136"/>
      <c r="E34" s="32">
        <v>204</v>
      </c>
      <c r="F34" s="32">
        <v>152</v>
      </c>
      <c r="G34" s="42">
        <v>227</v>
      </c>
      <c r="H34" s="42"/>
      <c r="I34" s="42"/>
      <c r="J34" s="32">
        <f t="shared" si="0"/>
        <v>583</v>
      </c>
      <c r="K34" s="32">
        <v>3</v>
      </c>
      <c r="L34" s="34">
        <f t="shared" si="1"/>
        <v>194.33333333333334</v>
      </c>
    </row>
    <row r="35" spans="1:14" ht="19.5">
      <c r="A35" s="29"/>
      <c r="C35" s="29"/>
      <c r="D35" s="136"/>
      <c r="E35" s="32">
        <v>192</v>
      </c>
      <c r="F35" s="32">
        <v>197</v>
      </c>
      <c r="G35" s="42"/>
      <c r="H35" s="42"/>
      <c r="I35" s="42"/>
      <c r="J35" s="32">
        <f t="shared" si="0"/>
        <v>389</v>
      </c>
      <c r="K35" s="32">
        <v>2</v>
      </c>
      <c r="L35" s="34">
        <f t="shared" si="1"/>
        <v>194.5</v>
      </c>
      <c r="M35" s="142">
        <f>+J35+J34</f>
        <v>972</v>
      </c>
      <c r="N35" s="143">
        <f>+M35/5</f>
        <v>194.4</v>
      </c>
    </row>
    <row r="36" spans="1:12" ht="19.5">
      <c r="A36" s="36"/>
      <c r="B36" s="37"/>
      <c r="C36" s="33"/>
      <c r="D36" s="136"/>
      <c r="E36" s="32">
        <v>210</v>
      </c>
      <c r="F36" s="32">
        <v>211</v>
      </c>
      <c r="G36" s="32">
        <v>169</v>
      </c>
      <c r="H36" s="42"/>
      <c r="I36" s="42"/>
      <c r="J36" s="32">
        <f t="shared" si="0"/>
        <v>590</v>
      </c>
      <c r="K36" s="32">
        <v>3</v>
      </c>
      <c r="L36" s="34">
        <f t="shared" si="1"/>
        <v>196.66666666666666</v>
      </c>
    </row>
    <row r="37" spans="1:14" ht="19.5">
      <c r="A37" s="36"/>
      <c r="B37" s="37"/>
      <c r="C37" s="33"/>
      <c r="D37" s="136"/>
      <c r="E37" s="32">
        <v>180</v>
      </c>
      <c r="F37" s="32">
        <v>214</v>
      </c>
      <c r="G37" s="42"/>
      <c r="H37" s="42"/>
      <c r="I37" s="42"/>
      <c r="J37" s="32">
        <f t="shared" si="0"/>
        <v>394</v>
      </c>
      <c r="K37" s="32">
        <v>2</v>
      </c>
      <c r="L37" s="34">
        <f t="shared" si="1"/>
        <v>197</v>
      </c>
      <c r="M37" s="142">
        <f>+J37+J36</f>
        <v>984</v>
      </c>
      <c r="N37" s="143">
        <f>+M37/5</f>
        <v>196.8</v>
      </c>
    </row>
    <row r="38" spans="1:12" ht="19.5">
      <c r="A38" s="36"/>
      <c r="B38" s="37"/>
      <c r="C38" s="33"/>
      <c r="D38" s="136"/>
      <c r="E38" s="32">
        <v>234</v>
      </c>
      <c r="F38" s="32"/>
      <c r="G38" s="42"/>
      <c r="H38" s="42"/>
      <c r="I38" s="32"/>
      <c r="J38" s="67">
        <f t="shared" si="0"/>
        <v>234</v>
      </c>
      <c r="K38" s="32">
        <v>1</v>
      </c>
      <c r="L38" s="34">
        <f t="shared" si="1"/>
        <v>234</v>
      </c>
    </row>
    <row r="39" spans="1:15" ht="19.5">
      <c r="A39" s="36"/>
      <c r="B39" s="37"/>
      <c r="C39" s="33"/>
      <c r="D39" s="136"/>
      <c r="E39" s="32"/>
      <c r="F39" s="32"/>
      <c r="G39" s="42"/>
      <c r="H39" s="42"/>
      <c r="I39" s="42"/>
      <c r="J39" s="32"/>
      <c r="K39" s="32"/>
      <c r="L39" s="34"/>
      <c r="M39" s="142">
        <f>SUM(J32:J38)</f>
        <v>3110</v>
      </c>
      <c r="N39" s="143">
        <f>+M39/16</f>
        <v>194.375</v>
      </c>
      <c r="O39" s="36">
        <v>1</v>
      </c>
    </row>
    <row r="40" spans="1:14" ht="19.5">
      <c r="A40" s="36"/>
      <c r="B40" s="39"/>
      <c r="C40" s="33"/>
      <c r="D40" s="136"/>
      <c r="E40" s="32"/>
      <c r="F40" s="32"/>
      <c r="G40" s="42"/>
      <c r="H40"/>
      <c r="I40"/>
      <c r="J40"/>
      <c r="K40"/>
      <c r="L40"/>
      <c r="M40"/>
      <c r="N40"/>
    </row>
    <row r="41" spans="1:14" ht="19.5">
      <c r="A41" s="36">
        <v>1</v>
      </c>
      <c r="B41" s="39" t="s">
        <v>18</v>
      </c>
      <c r="C41" s="33">
        <v>42785</v>
      </c>
      <c r="D41" s="136">
        <v>17</v>
      </c>
      <c r="E41" s="32">
        <v>188</v>
      </c>
      <c r="F41" s="32">
        <v>191</v>
      </c>
      <c r="G41" s="32">
        <v>167</v>
      </c>
      <c r="H41" s="42"/>
      <c r="I41" s="42"/>
      <c r="J41" s="32">
        <f>+E41+F41+G41</f>
        <v>546</v>
      </c>
      <c r="K41" s="32">
        <v>3</v>
      </c>
      <c r="L41" s="34">
        <f>+J41/K41</f>
        <v>182</v>
      </c>
      <c r="M41"/>
      <c r="N41"/>
    </row>
    <row r="42" spans="1:17" ht="19.5">
      <c r="A42" s="36"/>
      <c r="B42" s="39" t="s">
        <v>128</v>
      </c>
      <c r="C42" s="33"/>
      <c r="D42" s="136">
        <v>6</v>
      </c>
      <c r="E42" s="32">
        <v>206</v>
      </c>
      <c r="F42" s="32">
        <v>152</v>
      </c>
      <c r="G42" s="32">
        <v>179</v>
      </c>
      <c r="H42" s="42"/>
      <c r="I42" s="42"/>
      <c r="J42" s="32">
        <f>+E42+F42+G42</f>
        <v>537</v>
      </c>
      <c r="K42" s="32">
        <v>3</v>
      </c>
      <c r="L42" s="34">
        <f>+J42/K42</f>
        <v>179</v>
      </c>
      <c r="M42"/>
      <c r="N42"/>
      <c r="P42" s="29"/>
      <c r="Q42" s="29"/>
    </row>
    <row r="43" spans="1:17" ht="19.5">
      <c r="A43" s="36"/>
      <c r="B43" s="37"/>
      <c r="C43" s="33"/>
      <c r="D43" s="136">
        <v>7</v>
      </c>
      <c r="E43" s="32">
        <v>195</v>
      </c>
      <c r="F43" s="32">
        <v>152</v>
      </c>
      <c r="G43" s="32">
        <v>205</v>
      </c>
      <c r="H43" s="42"/>
      <c r="I43" s="42"/>
      <c r="J43" s="32">
        <f>+E43+F43+G43</f>
        <v>552</v>
      </c>
      <c r="K43" s="32">
        <v>3</v>
      </c>
      <c r="L43" s="34">
        <f>+J43/K43</f>
        <v>184</v>
      </c>
      <c r="M43" s="142">
        <f>+J43+J42+J41</f>
        <v>1635</v>
      </c>
      <c r="N43" s="143">
        <f>+M43/9</f>
        <v>181.66666666666666</v>
      </c>
      <c r="P43" s="29"/>
      <c r="Q43" s="29"/>
    </row>
    <row r="44" spans="1:15" s="105" customFormat="1" ht="19.5">
      <c r="A44" s="36"/>
      <c r="B44" s="37"/>
      <c r="C44" s="33"/>
      <c r="D44" s="136">
        <v>20</v>
      </c>
      <c r="E44" s="32">
        <v>182</v>
      </c>
      <c r="F44" s="32"/>
      <c r="G44" s="42"/>
      <c r="H44" s="42"/>
      <c r="I44" s="42"/>
      <c r="J44" s="32">
        <f>+E44+F44+G44</f>
        <v>182</v>
      </c>
      <c r="K44" s="32">
        <v>1</v>
      </c>
      <c r="L44" s="34">
        <f>+J44/K44</f>
        <v>182</v>
      </c>
      <c r="M44"/>
      <c r="N44"/>
      <c r="O44"/>
    </row>
    <row r="45" spans="1:17" ht="19.5">
      <c r="A45" s="36"/>
      <c r="B45" s="37"/>
      <c r="C45" s="33"/>
      <c r="D45" s="136">
        <v>13</v>
      </c>
      <c r="E45" s="32">
        <v>183</v>
      </c>
      <c r="F45" s="32"/>
      <c r="G45" s="42"/>
      <c r="H45" s="42"/>
      <c r="I45" s="42"/>
      <c r="J45" s="32">
        <f>+E45+F45+G45</f>
        <v>183</v>
      </c>
      <c r="K45" s="32">
        <v>1</v>
      </c>
      <c r="L45" s="34">
        <f>+J45/K45</f>
        <v>183</v>
      </c>
      <c r="M45" s="142">
        <f>+J45+J44</f>
        <v>365</v>
      </c>
      <c r="N45" s="143">
        <f>+M45/2</f>
        <v>182.5</v>
      </c>
      <c r="P45" s="29"/>
      <c r="Q45" s="29"/>
    </row>
    <row r="46" spans="1:17" ht="19.5">
      <c r="A46" s="36"/>
      <c r="B46" s="37"/>
      <c r="C46" s="33"/>
      <c r="D46" s="136"/>
      <c r="E46" s="32"/>
      <c r="F46" s="32"/>
      <c r="G46" s="42"/>
      <c r="H46" s="42"/>
      <c r="I46" s="42"/>
      <c r="J46" s="32"/>
      <c r="K46" s="32"/>
      <c r="L46" s="34"/>
      <c r="M46" s="142">
        <f>+M43+M45</f>
        <v>2000</v>
      </c>
      <c r="N46" s="143">
        <f>+M46/11</f>
        <v>181.8181818181818</v>
      </c>
      <c r="O46" s="36"/>
      <c r="P46" s="29"/>
      <c r="Q46" s="29"/>
    </row>
    <row r="47" spans="1:17" ht="19.5">
      <c r="A47" s="36"/>
      <c r="B47" s="39"/>
      <c r="C47" s="33"/>
      <c r="D47" s="136"/>
      <c r="E47" s="32"/>
      <c r="F47" s="32"/>
      <c r="G47" s="42"/>
      <c r="H47"/>
      <c r="I47"/>
      <c r="J47"/>
      <c r="K47"/>
      <c r="L47"/>
      <c r="M47"/>
      <c r="N47"/>
      <c r="P47" s="29"/>
      <c r="Q47" s="29"/>
    </row>
    <row r="48" spans="1:17" ht="19.5">
      <c r="A48" s="36"/>
      <c r="B48" s="39"/>
      <c r="C48" s="33"/>
      <c r="D48" s="136"/>
      <c r="E48" s="32"/>
      <c r="F48" s="32"/>
      <c r="G48" s="42"/>
      <c r="H48"/>
      <c r="I48"/>
      <c r="J48"/>
      <c r="K48"/>
      <c r="L48"/>
      <c r="M48"/>
      <c r="N48"/>
      <c r="P48" s="29"/>
      <c r="Q48" s="29"/>
    </row>
    <row r="49" spans="1:17" ht="19.5">
      <c r="A49" s="36"/>
      <c r="B49" s="39"/>
      <c r="C49" s="33"/>
      <c r="D49" s="136"/>
      <c r="E49" s="32"/>
      <c r="F49" s="32"/>
      <c r="G49" s="42"/>
      <c r="H49"/>
      <c r="I49"/>
      <c r="J49"/>
      <c r="K49"/>
      <c r="L49"/>
      <c r="M49"/>
      <c r="N49"/>
      <c r="P49" s="29"/>
      <c r="Q49" s="29"/>
    </row>
    <row r="50" spans="1:17" ht="15.75">
      <c r="A50" s="36"/>
      <c r="B50" s="39"/>
      <c r="C50" s="112"/>
      <c r="D50"/>
      <c r="E50"/>
      <c r="F50"/>
      <c r="G50"/>
      <c r="H50"/>
      <c r="I50"/>
      <c r="J50"/>
      <c r="K50"/>
      <c r="L50"/>
      <c r="M50"/>
      <c r="N50"/>
      <c r="P50" s="29"/>
      <c r="Q50" s="29"/>
    </row>
    <row r="51" spans="1:17" ht="15.75">
      <c r="A51" s="36"/>
      <c r="B51" s="39"/>
      <c r="C51" s="112"/>
      <c r="D51"/>
      <c r="E51"/>
      <c r="F51"/>
      <c r="G51"/>
      <c r="H51"/>
      <c r="I51"/>
      <c r="J51"/>
      <c r="K51"/>
      <c r="L51"/>
      <c r="M51"/>
      <c r="N51"/>
      <c r="P51" s="29"/>
      <c r="Q51" s="29"/>
    </row>
    <row r="52" spans="1:14" ht="12.75">
      <c r="A52" s="16"/>
      <c r="B52" s="99"/>
      <c r="C52" s="100"/>
      <c r="D52" s="101"/>
      <c r="E52" s="101"/>
      <c r="F52" s="101"/>
      <c r="G52" s="101"/>
      <c r="H52" s="101"/>
      <c r="I52" s="101"/>
      <c r="J52" s="101"/>
      <c r="K52" s="101"/>
      <c r="L52" s="104"/>
      <c r="M52" s="25"/>
      <c r="N52" s="16"/>
    </row>
    <row r="53" spans="1:15" ht="15.75">
      <c r="A53" s="36">
        <f>SUM(A4:A52)</f>
        <v>8</v>
      </c>
      <c r="B53" s="37"/>
      <c r="C53" s="36" t="s">
        <v>4</v>
      </c>
      <c r="D53" s="36"/>
      <c r="E53" s="36"/>
      <c r="F53" s="36"/>
      <c r="G53" s="36"/>
      <c r="H53" s="36"/>
      <c r="I53" s="36"/>
      <c r="J53" s="36">
        <f>SUM(J4:J52)</f>
        <v>16631</v>
      </c>
      <c r="K53" s="36">
        <f>SUM(K4:K52)</f>
        <v>87</v>
      </c>
      <c r="L53" s="38">
        <f>J53/K53</f>
        <v>191.16091954022988</v>
      </c>
      <c r="M53" s="34"/>
      <c r="N53" s="36"/>
      <c r="O53" s="36">
        <f>SUM(O6:O52)</f>
        <v>4</v>
      </c>
    </row>
    <row r="54" spans="1:17" ht="15.75">
      <c r="A54" s="36"/>
      <c r="B54" s="37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4"/>
      <c r="P54" s="29"/>
      <c r="Q54" s="29"/>
    </row>
    <row r="55" spans="1:17" ht="15.75">
      <c r="A55" s="36"/>
      <c r="B55" s="37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P55" s="29"/>
      <c r="Q55" s="29"/>
    </row>
    <row r="56" spans="1:17" ht="15.75">
      <c r="A56" s="36"/>
      <c r="B56" s="37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4"/>
      <c r="Q56" s="29"/>
    </row>
    <row r="57" spans="1:17" ht="15.75">
      <c r="A57" s="36"/>
      <c r="B57" s="37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4"/>
      <c r="Q57" s="29"/>
    </row>
    <row r="58" spans="1:17" ht="15.75">
      <c r="A58" s="36"/>
      <c r="B58" s="37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4"/>
      <c r="P58" s="16"/>
      <c r="Q58" s="29"/>
    </row>
    <row r="59" spans="1:17" ht="15.75">
      <c r="A59" s="36"/>
      <c r="B59" s="3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4"/>
      <c r="Q59" s="29"/>
    </row>
    <row r="60" spans="1:17" ht="15.75">
      <c r="A60" s="36"/>
      <c r="B60" s="3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4"/>
      <c r="Q60" s="29"/>
    </row>
    <row r="61" spans="1:16" ht="15.75">
      <c r="A61" s="36"/>
      <c r="B61" s="37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4"/>
      <c r="P61" s="29"/>
    </row>
    <row r="62" spans="1:13" ht="15.75">
      <c r="A62" s="36"/>
      <c r="B62" s="37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4"/>
    </row>
    <row r="63" spans="1:13" ht="15.75">
      <c r="A63" s="36"/>
      <c r="B63" s="37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4"/>
    </row>
    <row r="64" spans="1:17" s="8" customFormat="1" ht="15.75">
      <c r="A64" s="36"/>
      <c r="B64" s="37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4"/>
      <c r="O64"/>
      <c r="P64" s="16"/>
      <c r="Q64" s="30"/>
    </row>
    <row r="65" spans="2:17" s="8" customFormat="1" ht="15.75">
      <c r="B65" s="37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4"/>
      <c r="O65"/>
      <c r="P65" s="30"/>
      <c r="Q65" s="30"/>
    </row>
    <row r="66" spans="2:17" s="8" customFormat="1" ht="15.75">
      <c r="B66" s="37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4"/>
      <c r="O66"/>
      <c r="P66" s="30"/>
      <c r="Q66" s="30"/>
    </row>
    <row r="67" spans="2:17" s="8" customFormat="1" ht="15.75">
      <c r="B67" s="37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4"/>
      <c r="O67"/>
      <c r="P67" s="30"/>
      <c r="Q67" s="30"/>
    </row>
    <row r="68" spans="2:17" s="8" customFormat="1" ht="15.75">
      <c r="B68" s="37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4"/>
      <c r="O68"/>
      <c r="P68" s="30"/>
      <c r="Q68" s="30"/>
    </row>
    <row r="69" spans="2:17" s="8" customFormat="1" ht="15.75">
      <c r="B69" s="37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4"/>
      <c r="O69"/>
      <c r="P69" s="30"/>
      <c r="Q69" s="30"/>
    </row>
    <row r="70" spans="2:17" s="8" customFormat="1" ht="15.75">
      <c r="B70" s="37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4"/>
      <c r="O70"/>
      <c r="P70" s="30"/>
      <c r="Q70" s="30"/>
    </row>
    <row r="71" spans="2:17" s="8" customFormat="1" ht="15.75">
      <c r="B71" s="37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4"/>
      <c r="O71"/>
      <c r="P71" s="30"/>
      <c r="Q71" s="30"/>
    </row>
    <row r="72" spans="2:17" s="8" customFormat="1" ht="15.75">
      <c r="B72" s="37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4"/>
      <c r="O72"/>
      <c r="P72" s="30"/>
      <c r="Q72" s="30"/>
    </row>
    <row r="73" spans="2:17" s="8" customFormat="1" ht="15.75">
      <c r="B73" s="37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4"/>
      <c r="O73"/>
      <c r="P73" s="30"/>
      <c r="Q73" s="30"/>
    </row>
    <row r="74" spans="2:17" s="8" customFormat="1" ht="15.75">
      <c r="B74" s="37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4"/>
      <c r="O74"/>
      <c r="P74" s="30"/>
      <c r="Q74" s="30"/>
    </row>
    <row r="75" spans="2:13" ht="15.75">
      <c r="B75" s="37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4"/>
    </row>
  </sheetData>
  <sheetProtection/>
  <mergeCells count="2">
    <mergeCell ref="A1:A3"/>
    <mergeCell ref="O1:O3"/>
  </mergeCells>
  <conditionalFormatting sqref="E1:I3 H52:I65536 J31 H10:H39 I10:I37 I39:J39 E10:G65536">
    <cfRule type="cellIs" priority="135" dxfId="2" operator="greaterThan" stopIfTrue="1">
      <formula>199</formula>
    </cfRule>
    <cfRule type="cellIs" priority="136" dxfId="0" operator="greaterThan" stopIfTrue="1">
      <formula>199</formula>
    </cfRule>
    <cfRule type="cellIs" priority="137" dxfId="0" operator="greaterThan" stopIfTrue="1">
      <formula>199</formula>
    </cfRule>
  </conditionalFormatting>
  <conditionalFormatting sqref="E4:I5 H6:I6 H8:I8 K11 H52:I52 J31 H10:H39 I10:I37 I39:J39 E6:G52">
    <cfRule type="cellIs" priority="132" dxfId="2" operator="greaterThan" stopIfTrue="1">
      <formula>199</formula>
    </cfRule>
    <cfRule type="cellIs" priority="133" dxfId="0" operator="greaterThan" stopIfTrue="1">
      <formula>199</formula>
    </cfRule>
    <cfRule type="cellIs" priority="134" dxfId="2" operator="greaterThan" stopIfTrue="1">
      <formula>199</formula>
    </cfRule>
  </conditionalFormatting>
  <conditionalFormatting sqref="H52:I52 J31 H10:H39 I10:I37 I39:J39 E10:G52">
    <cfRule type="cellIs" priority="131" dxfId="0" operator="greaterThan" stopIfTrue="1">
      <formula>199</formula>
    </cfRule>
  </conditionalFormatting>
  <conditionalFormatting sqref="E10:I11 J31 H17:H39 I17:I37 I39:J39 E12:G52">
    <cfRule type="cellIs" priority="130" dxfId="9" operator="greaterThan" stopIfTrue="1">
      <formula>199</formula>
    </cfRule>
  </conditionalFormatting>
  <conditionalFormatting sqref="J31 H10:H39 I10:I37 I39:J39 E10:G51">
    <cfRule type="cellIs" priority="129" dxfId="2" operator="greaterThan" stopIfTrue="1">
      <formula>199</formula>
    </cfRule>
  </conditionalFormatting>
  <conditionalFormatting sqref="J19:J20 J23:J24 J27">
    <cfRule type="cellIs" priority="114" dxfId="2" operator="greaterThan" stopIfTrue="1">
      <formula>199</formula>
    </cfRule>
    <cfRule type="cellIs" priority="115" dxfId="0" operator="greaterThan" stopIfTrue="1">
      <formula>199</formula>
    </cfRule>
    <cfRule type="cellIs" priority="116" dxfId="0" operator="greaterThan" stopIfTrue="1">
      <formula>199</formula>
    </cfRule>
  </conditionalFormatting>
  <conditionalFormatting sqref="J19:J20 J23:J24 J27">
    <cfRule type="cellIs" priority="111" dxfId="2" operator="greaterThan" stopIfTrue="1">
      <formula>199</formula>
    </cfRule>
    <cfRule type="cellIs" priority="112" dxfId="0" operator="greaterThan" stopIfTrue="1">
      <formula>199</formula>
    </cfRule>
    <cfRule type="cellIs" priority="113" dxfId="2" operator="greaterThan" stopIfTrue="1">
      <formula>199</formula>
    </cfRule>
  </conditionalFormatting>
  <conditionalFormatting sqref="J19:J20 J23:J24 J27">
    <cfRule type="cellIs" priority="110" dxfId="0" operator="greaterThan" stopIfTrue="1">
      <formula>199</formula>
    </cfRule>
  </conditionalFormatting>
  <conditionalFormatting sqref="J19:J20 J23:J24 J27">
    <cfRule type="cellIs" priority="109" dxfId="9" operator="greaterThan" stopIfTrue="1">
      <formula>199</formula>
    </cfRule>
  </conditionalFormatting>
  <conditionalFormatting sqref="J19:J20 J23:J24 J27">
    <cfRule type="cellIs" priority="108" dxfId="2" operator="greaterThan" stopIfTrue="1">
      <formula>199</formula>
    </cfRule>
  </conditionalFormatting>
  <conditionalFormatting sqref="K17">
    <cfRule type="cellIs" priority="96" dxfId="2" operator="greaterThan" stopIfTrue="1">
      <formula>199</formula>
    </cfRule>
    <cfRule type="cellIs" priority="97" dxfId="0" operator="greaterThan" stopIfTrue="1">
      <formula>199</formula>
    </cfRule>
    <cfRule type="cellIs" priority="98" dxfId="2" operator="greaterThan" stopIfTrue="1">
      <formula>199</formula>
    </cfRule>
  </conditionalFormatting>
  <conditionalFormatting sqref="F21:I22">
    <cfRule type="cellIs" priority="84" dxfId="2" operator="greaterThan" stopIfTrue="1">
      <formula>199</formula>
    </cfRule>
    <cfRule type="cellIs" priority="85" dxfId="0" operator="greaterThan" stopIfTrue="1">
      <formula>199</formula>
    </cfRule>
    <cfRule type="cellIs" priority="86" dxfId="0" operator="greaterThan" stopIfTrue="1">
      <formula>199</formula>
    </cfRule>
  </conditionalFormatting>
  <conditionalFormatting sqref="K21 E21:I22">
    <cfRule type="cellIs" priority="81" dxfId="2" operator="greaterThan" stopIfTrue="1">
      <formula>199</formula>
    </cfRule>
    <cfRule type="cellIs" priority="82" dxfId="0" operator="greaterThan" stopIfTrue="1">
      <formula>199</formula>
    </cfRule>
    <cfRule type="cellIs" priority="83" dxfId="2" operator="greaterThan" stopIfTrue="1">
      <formula>199</formula>
    </cfRule>
  </conditionalFormatting>
  <conditionalFormatting sqref="F21:I22">
    <cfRule type="cellIs" priority="80" dxfId="0" operator="greaterThan" stopIfTrue="1">
      <formula>199</formula>
    </cfRule>
  </conditionalFormatting>
  <conditionalFormatting sqref="F21:H22">
    <cfRule type="cellIs" priority="79" dxfId="9" operator="greaterThan" stopIfTrue="1">
      <formula>199</formula>
    </cfRule>
  </conditionalFormatting>
  <conditionalFormatting sqref="F21">
    <cfRule type="cellIs" priority="70" dxfId="2" operator="greaterThan" stopIfTrue="1">
      <formula>199</formula>
    </cfRule>
    <cfRule type="cellIs" priority="71" dxfId="0" operator="greaterThan" stopIfTrue="1">
      <formula>199</formula>
    </cfRule>
    <cfRule type="cellIs" priority="72" dxfId="2" operator="greaterThan" stopIfTrue="1">
      <formula>199</formula>
    </cfRule>
  </conditionalFormatting>
  <conditionalFormatting sqref="G22">
    <cfRule type="cellIs" priority="67" dxfId="2" operator="greaterThan" stopIfTrue="1">
      <formula>199</formula>
    </cfRule>
    <cfRule type="cellIs" priority="68" dxfId="0" operator="greaterThan" stopIfTrue="1">
      <formula>199</formula>
    </cfRule>
    <cfRule type="cellIs" priority="69" dxfId="2" operator="greaterThan" stopIfTrue="1">
      <formula>199</formula>
    </cfRule>
  </conditionalFormatting>
  <conditionalFormatting sqref="F22">
    <cfRule type="cellIs" priority="64" dxfId="2" operator="greaterThan" stopIfTrue="1">
      <formula>199</formula>
    </cfRule>
    <cfRule type="cellIs" priority="65" dxfId="0" operator="greaterThan" stopIfTrue="1">
      <formula>199</formula>
    </cfRule>
    <cfRule type="cellIs" priority="66" dxfId="2" operator="greaterThan" stopIfTrue="1">
      <formula>199</formula>
    </cfRule>
  </conditionalFormatting>
  <conditionalFormatting sqref="E25:I26">
    <cfRule type="cellIs" priority="61" dxfId="2" operator="greaterThan" stopIfTrue="1">
      <formula>199</formula>
    </cfRule>
    <cfRule type="cellIs" priority="62" dxfId="0" operator="greaterThan" stopIfTrue="1">
      <formula>199</formula>
    </cfRule>
    <cfRule type="cellIs" priority="63" dxfId="0" operator="greaterThan" stopIfTrue="1">
      <formula>199</formula>
    </cfRule>
  </conditionalFormatting>
  <conditionalFormatting sqref="E25:I26">
    <cfRule type="cellIs" priority="58" dxfId="2" operator="greaterThan" stopIfTrue="1">
      <formula>199</formula>
    </cfRule>
    <cfRule type="cellIs" priority="59" dxfId="0" operator="greaterThan" stopIfTrue="1">
      <formula>199</formula>
    </cfRule>
    <cfRule type="cellIs" priority="60" dxfId="2" operator="greaterThan" stopIfTrue="1">
      <formula>199</formula>
    </cfRule>
  </conditionalFormatting>
  <conditionalFormatting sqref="E25:I26">
    <cfRule type="cellIs" priority="57" dxfId="0" operator="greaterThan" stopIfTrue="1">
      <formula>199</formula>
    </cfRule>
  </conditionalFormatting>
  <conditionalFormatting sqref="E25:I26">
    <cfRule type="cellIs" priority="56" dxfId="9" operator="greaterThan" stopIfTrue="1">
      <formula>199</formula>
    </cfRule>
  </conditionalFormatting>
  <conditionalFormatting sqref="E25:I26">
    <cfRule type="cellIs" priority="55" dxfId="2" operator="greaterThan" stopIfTrue="1">
      <formula>199</formula>
    </cfRule>
  </conditionalFormatting>
  <conditionalFormatting sqref="E25:H26">
    <cfRule type="cellIs" priority="52" dxfId="2" operator="greaterThan" stopIfTrue="1">
      <formula>199</formula>
    </cfRule>
    <cfRule type="cellIs" priority="53" dxfId="0" operator="greaterThan" stopIfTrue="1">
      <formula>199</formula>
    </cfRule>
    <cfRule type="cellIs" priority="54" dxfId="0" operator="greaterThan" stopIfTrue="1">
      <formula>199</formula>
    </cfRule>
  </conditionalFormatting>
  <conditionalFormatting sqref="E25:H26">
    <cfRule type="cellIs" priority="49" dxfId="2" operator="greaterThan" stopIfTrue="1">
      <formula>199</formula>
    </cfRule>
    <cfRule type="cellIs" priority="50" dxfId="0" operator="greaterThan" stopIfTrue="1">
      <formula>199</formula>
    </cfRule>
    <cfRule type="cellIs" priority="51" dxfId="2" operator="greaterThan" stopIfTrue="1">
      <formula>199</formula>
    </cfRule>
  </conditionalFormatting>
  <conditionalFormatting sqref="E25:H26">
    <cfRule type="cellIs" priority="48" dxfId="0" operator="greaterThan" stopIfTrue="1">
      <formula>199</formula>
    </cfRule>
  </conditionalFormatting>
  <conditionalFormatting sqref="E25:H26">
    <cfRule type="cellIs" priority="47" dxfId="9" operator="greaterThan" stopIfTrue="1">
      <formula>199</formula>
    </cfRule>
  </conditionalFormatting>
  <conditionalFormatting sqref="E25:H26">
    <cfRule type="cellIs" priority="46" dxfId="2" operator="greaterThan" stopIfTrue="1">
      <formula>199</formula>
    </cfRule>
  </conditionalFormatting>
  <conditionalFormatting sqref="E25:F26">
    <cfRule type="cellIs" priority="43" dxfId="2" operator="greaterThan" stopIfTrue="1">
      <formula>199</formula>
    </cfRule>
    <cfRule type="cellIs" priority="44" dxfId="0" operator="greaterThan" stopIfTrue="1">
      <formula>199</formula>
    </cfRule>
    <cfRule type="cellIs" priority="45" dxfId="2" operator="greaterThan" stopIfTrue="1">
      <formula>199</formula>
    </cfRule>
  </conditionalFormatting>
  <conditionalFormatting sqref="G25:G26">
    <cfRule type="cellIs" priority="40" dxfId="2" operator="greaterThan" stopIfTrue="1">
      <formula>199</formula>
    </cfRule>
    <cfRule type="cellIs" priority="41" dxfId="0" operator="greaterThan" stopIfTrue="1">
      <formula>199</formula>
    </cfRule>
    <cfRule type="cellIs" priority="42" dxfId="2" operator="greaterThan" stopIfTrue="1">
      <formula>199</formula>
    </cfRule>
  </conditionalFormatting>
  <conditionalFormatting sqref="H25:H26">
    <cfRule type="cellIs" priority="37" dxfId="2" operator="greaterThan" stopIfTrue="1">
      <formula>199</formula>
    </cfRule>
    <cfRule type="cellIs" priority="38" dxfId="0" operator="greaterThan" stopIfTrue="1">
      <formula>199</formula>
    </cfRule>
    <cfRule type="cellIs" priority="39" dxfId="2" operator="greaterThan" stopIfTrue="1">
      <formula>199</formula>
    </cfRule>
  </conditionalFormatting>
  <conditionalFormatting sqref="K25">
    <cfRule type="cellIs" priority="34" dxfId="2" operator="greaterThan" stopIfTrue="1">
      <formula>199</formula>
    </cfRule>
    <cfRule type="cellIs" priority="35" dxfId="0" operator="greaterThan" stopIfTrue="1">
      <formula>199</formula>
    </cfRule>
    <cfRule type="cellIs" priority="36" dxfId="2" operator="greaterThan" stopIfTrue="1">
      <formula>199</formula>
    </cfRule>
  </conditionalFormatting>
  <conditionalFormatting sqref="K28">
    <cfRule type="cellIs" priority="31" dxfId="2" operator="greaterThan" stopIfTrue="1">
      <formula>199</formula>
    </cfRule>
    <cfRule type="cellIs" priority="32" dxfId="0" operator="greaterThan" stopIfTrue="1">
      <formula>199</formula>
    </cfRule>
    <cfRule type="cellIs" priority="33" dxfId="2" operator="greaterThan" stopIfTrue="1">
      <formula>199</formula>
    </cfRule>
  </conditionalFormatting>
  <conditionalFormatting sqref="E32:H39 I32:I37 I39:J39">
    <cfRule type="cellIs" priority="28" dxfId="2" operator="greaterThan" stopIfTrue="1">
      <formula>199</formula>
    </cfRule>
    <cfRule type="cellIs" priority="29" dxfId="0" operator="greaterThan" stopIfTrue="1">
      <formula>199</formula>
    </cfRule>
    <cfRule type="cellIs" priority="30" dxfId="0" operator="greaterThan" stopIfTrue="1">
      <formula>199</formula>
    </cfRule>
  </conditionalFormatting>
  <conditionalFormatting sqref="E32:H39 I32:I37 I39:J39">
    <cfRule type="cellIs" priority="25" dxfId="2" operator="greaterThan" stopIfTrue="1">
      <formula>199</formula>
    </cfRule>
    <cfRule type="cellIs" priority="26" dxfId="0" operator="greaterThan" stopIfTrue="1">
      <formula>199</formula>
    </cfRule>
    <cfRule type="cellIs" priority="27" dxfId="2" operator="greaterThan" stopIfTrue="1">
      <formula>199</formula>
    </cfRule>
  </conditionalFormatting>
  <conditionalFormatting sqref="E32:H39 I32:I37 I39:J39">
    <cfRule type="cellIs" priority="24" dxfId="0" operator="greaterThan" stopIfTrue="1">
      <formula>199</formula>
    </cfRule>
  </conditionalFormatting>
  <conditionalFormatting sqref="E32:H39 I32:I37 I39:J39">
    <cfRule type="cellIs" priority="23" dxfId="9" operator="greaterThan" stopIfTrue="1">
      <formula>199</formula>
    </cfRule>
  </conditionalFormatting>
  <conditionalFormatting sqref="E32:H39 I32:I37 I39:J39">
    <cfRule type="cellIs" priority="22" dxfId="2" operator="greaterThan" stopIfTrue="1">
      <formula>199</formula>
    </cfRule>
  </conditionalFormatting>
  <conditionalFormatting sqref="E32:H39 I32:I37 I39">
    <cfRule type="cellIs" priority="19" dxfId="2" operator="greaterThan" stopIfTrue="1">
      <formula>199</formula>
    </cfRule>
    <cfRule type="cellIs" priority="20" dxfId="0" operator="greaterThan" stopIfTrue="1">
      <formula>199</formula>
    </cfRule>
    <cfRule type="cellIs" priority="21" dxfId="0" operator="greaterThan" stopIfTrue="1">
      <formula>199</formula>
    </cfRule>
  </conditionalFormatting>
  <conditionalFormatting sqref="K32:K38 E32:H39 I32:I37 I39">
    <cfRule type="cellIs" priority="16" dxfId="2" operator="greaterThan" stopIfTrue="1">
      <formula>199</formula>
    </cfRule>
    <cfRule type="cellIs" priority="17" dxfId="0" operator="greaterThan" stopIfTrue="1">
      <formula>199</formula>
    </cfRule>
    <cfRule type="cellIs" priority="18" dxfId="2" operator="greaterThan" stopIfTrue="1">
      <formula>199</formula>
    </cfRule>
  </conditionalFormatting>
  <conditionalFormatting sqref="E32:H39 I32:I37 I39">
    <cfRule type="cellIs" priority="15" dxfId="0" operator="greaterThan" stopIfTrue="1">
      <formula>199</formula>
    </cfRule>
  </conditionalFormatting>
  <conditionalFormatting sqref="E32:H39 I32:I37 I39">
    <cfRule type="cellIs" priority="14" dxfId="9" operator="greaterThan" stopIfTrue="1">
      <formula>199</formula>
    </cfRule>
  </conditionalFormatting>
  <conditionalFormatting sqref="E32:H39 I32:I37 I39">
    <cfRule type="cellIs" priority="13" dxfId="2" operator="greaterThan" stopIfTrue="1">
      <formula>199</formula>
    </cfRule>
  </conditionalFormatting>
  <conditionalFormatting sqref="E41:I46">
    <cfRule type="cellIs" priority="10" dxfId="2" operator="greaterThan" stopIfTrue="1">
      <formula>199</formula>
    </cfRule>
    <cfRule type="cellIs" priority="11" dxfId="0" operator="greaterThan" stopIfTrue="1">
      <formula>199</formula>
    </cfRule>
    <cfRule type="cellIs" priority="12" dxfId="0" operator="greaterThan" stopIfTrue="1">
      <formula>199</formula>
    </cfRule>
  </conditionalFormatting>
  <conditionalFormatting sqref="E41:I46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2" operator="greaterThan" stopIfTrue="1">
      <formula>199</formula>
    </cfRule>
  </conditionalFormatting>
  <conditionalFormatting sqref="E41:I46">
    <cfRule type="cellIs" priority="6" dxfId="0" operator="greaterThan" stopIfTrue="1">
      <formula>199</formula>
    </cfRule>
  </conditionalFormatting>
  <conditionalFormatting sqref="E41:I46">
    <cfRule type="cellIs" priority="5" dxfId="9" operator="greaterThan" stopIfTrue="1">
      <formula>199</formula>
    </cfRule>
  </conditionalFormatting>
  <conditionalFormatting sqref="E41:I46">
    <cfRule type="cellIs" priority="4" dxfId="2" operator="greaterThan" stopIfTrue="1">
      <formula>199</formula>
    </cfRule>
  </conditionalFormatting>
  <conditionalFormatting sqref="K41:K45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8" sqref="A8:N10"/>
    </sheetView>
  </sheetViews>
  <sheetFormatPr defaultColWidth="4.7109375" defaultRowHeight="12.75"/>
  <cols>
    <col min="1" max="1" width="4.8515625" style="8" bestFit="1" customWidth="1"/>
    <col min="2" max="2" width="22.8515625" style="29" bestFit="1" customWidth="1"/>
    <col min="3" max="3" width="13.140625" style="30" bestFit="1" customWidth="1"/>
    <col min="4" max="4" width="6.8515625" style="30" bestFit="1" customWidth="1"/>
    <col min="5" max="5" width="5.140625" style="30" customWidth="1"/>
    <col min="6" max="6" width="5.28125" style="30" bestFit="1" customWidth="1"/>
    <col min="7" max="7" width="6.421875" style="30" bestFit="1" customWidth="1"/>
    <col min="8" max="8" width="5.28125" style="30" bestFit="1" customWidth="1"/>
    <col min="9" max="9" width="8.00390625" style="30" bestFit="1" customWidth="1"/>
    <col min="10" max="10" width="7.8515625" style="30" bestFit="1" customWidth="1"/>
    <col min="11" max="11" width="11.421875" style="30" bestFit="1" customWidth="1"/>
    <col min="12" max="12" width="7.421875" style="30" bestFit="1" customWidth="1"/>
    <col min="13" max="13" width="8.57421875" style="31" bestFit="1" customWidth="1"/>
    <col min="14" max="14" width="4.8515625" style="8" bestFit="1" customWidth="1"/>
    <col min="15" max="15" width="4.7109375" style="0" customWidth="1"/>
    <col min="16" max="17" width="4.7109375" style="30" customWidth="1"/>
    <col min="18" max="16384" width="4.7109375" style="29" customWidth="1"/>
  </cols>
  <sheetData>
    <row r="1" spans="1:17" s="9" customFormat="1" ht="54.75" customHeight="1">
      <c r="A1" s="170" t="s">
        <v>4</v>
      </c>
      <c r="L1" s="8"/>
      <c r="M1" s="28"/>
      <c r="N1" s="171" t="s">
        <v>26</v>
      </c>
      <c r="P1" s="8"/>
      <c r="Q1" s="8"/>
    </row>
    <row r="2" spans="1:17" s="37" customFormat="1" ht="57.75" customHeight="1">
      <c r="A2" s="170"/>
      <c r="B2" s="48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36"/>
      <c r="M2" s="38"/>
      <c r="N2" s="171"/>
      <c r="P2" s="32"/>
      <c r="Q2" s="32"/>
    </row>
    <row r="3" spans="1:17" s="37" customFormat="1" ht="15.75">
      <c r="A3" s="170"/>
      <c r="B3" s="36"/>
      <c r="C3" s="33"/>
      <c r="D3" s="32"/>
      <c r="E3" s="32"/>
      <c r="F3" s="32"/>
      <c r="G3" s="32"/>
      <c r="H3" s="32"/>
      <c r="I3" s="32"/>
      <c r="J3" s="29"/>
      <c r="K3" s="34"/>
      <c r="L3" s="36"/>
      <c r="M3" s="38"/>
      <c r="N3" s="171"/>
      <c r="P3" s="32"/>
      <c r="Q3" s="32"/>
    </row>
    <row r="4" spans="1:17" s="39" customFormat="1" ht="15.75">
      <c r="A4" s="36">
        <v>1</v>
      </c>
      <c r="B4" s="39" t="s">
        <v>76</v>
      </c>
      <c r="C4" s="33">
        <v>42679</v>
      </c>
      <c r="D4" s="35"/>
      <c r="E4" s="32">
        <v>116</v>
      </c>
      <c r="F4" s="32">
        <v>129</v>
      </c>
      <c r="G4" s="30">
        <v>149</v>
      </c>
      <c r="H4" s="32">
        <v>126</v>
      </c>
      <c r="I4" s="32">
        <f>+E4+F4+G4+H4</f>
        <v>520</v>
      </c>
      <c r="J4" s="32">
        <v>4</v>
      </c>
      <c r="K4" s="34">
        <f>I4/J4</f>
        <v>130</v>
      </c>
      <c r="L4" s="57"/>
      <c r="M4" s="54"/>
      <c r="N4" s="37"/>
      <c r="P4" s="36"/>
      <c r="Q4" s="36"/>
    </row>
    <row r="5" spans="1:17" s="39" customFormat="1" ht="15.75">
      <c r="A5" s="36"/>
      <c r="B5" s="37" t="s">
        <v>77</v>
      </c>
      <c r="C5" s="33"/>
      <c r="D5" s="32"/>
      <c r="E5" s="32">
        <v>171</v>
      </c>
      <c r="F5" s="32">
        <v>180</v>
      </c>
      <c r="G5" s="32">
        <v>162</v>
      </c>
      <c r="H5" s="32">
        <v>155</v>
      </c>
      <c r="I5" s="32">
        <f>+E5+F5+G5+H5</f>
        <v>668</v>
      </c>
      <c r="J5" s="32">
        <v>4</v>
      </c>
      <c r="K5" s="34">
        <f>I5/J5</f>
        <v>167</v>
      </c>
      <c r="L5" s="142">
        <f>+I4+I5</f>
        <v>1188</v>
      </c>
      <c r="M5" s="143">
        <f>+L5/8</f>
        <v>148.5</v>
      </c>
      <c r="N5"/>
      <c r="P5" s="36"/>
      <c r="Q5" s="36"/>
    </row>
    <row r="6" spans="5:14" ht="15.75">
      <c r="E6" s="32"/>
      <c r="F6" s="32"/>
      <c r="G6" s="32"/>
      <c r="H6" s="32"/>
      <c r="I6" s="32">
        <v>588</v>
      </c>
      <c r="J6" s="32">
        <v>4</v>
      </c>
      <c r="K6" s="34">
        <f>I6/J6</f>
        <v>147</v>
      </c>
      <c r="N6" s="36"/>
    </row>
    <row r="7" spans="12:14" ht="15.75">
      <c r="L7" s="142">
        <f>+L5+I6</f>
        <v>1776</v>
      </c>
      <c r="M7" s="143">
        <f>+L7/12</f>
        <v>148</v>
      </c>
      <c r="N7" s="36">
        <v>1</v>
      </c>
    </row>
    <row r="8" spans="1:11" ht="15.75">
      <c r="A8" s="36">
        <v>1</v>
      </c>
      <c r="B8" s="39" t="s">
        <v>18</v>
      </c>
      <c r="C8" s="33">
        <v>42764</v>
      </c>
      <c r="D8" s="158">
        <v>11</v>
      </c>
      <c r="E8" s="32">
        <v>170</v>
      </c>
      <c r="F8" s="32">
        <v>145</v>
      </c>
      <c r="G8" s="32">
        <v>165</v>
      </c>
      <c r="H8" s="42"/>
      <c r="I8" s="32">
        <f>+E8+F8+G8</f>
        <v>480</v>
      </c>
      <c r="J8" s="32">
        <v>3</v>
      </c>
      <c r="K8" s="34">
        <f>+I8/J8</f>
        <v>160</v>
      </c>
    </row>
    <row r="9" spans="1:11" ht="15.75">
      <c r="A9" s="36"/>
      <c r="B9" s="37" t="s">
        <v>116</v>
      </c>
      <c r="C9" s="33"/>
      <c r="D9" s="158">
        <v>4</v>
      </c>
      <c r="E9" s="32">
        <v>151</v>
      </c>
      <c r="F9" s="32">
        <v>169</v>
      </c>
      <c r="G9" s="32">
        <v>167</v>
      </c>
      <c r="H9" s="42"/>
      <c r="I9" s="32">
        <f>+E9++F9+G9</f>
        <v>487</v>
      </c>
      <c r="J9" s="32">
        <v>3</v>
      </c>
      <c r="K9" s="34">
        <f>+I9/J9</f>
        <v>162.33333333333334</v>
      </c>
    </row>
    <row r="10" spans="1:14" ht="15.75">
      <c r="A10" s="36"/>
      <c r="B10" s="39"/>
      <c r="C10" s="33"/>
      <c r="D10" s="158">
        <v>21</v>
      </c>
      <c r="E10" s="32">
        <v>178</v>
      </c>
      <c r="F10" s="32">
        <v>150</v>
      </c>
      <c r="G10" s="32">
        <v>168</v>
      </c>
      <c r="H10" s="42"/>
      <c r="I10" s="32">
        <f>+E10++F10+G10</f>
        <v>496</v>
      </c>
      <c r="J10" s="32">
        <v>3</v>
      </c>
      <c r="K10" s="34">
        <f>+I10/J10</f>
        <v>165.33333333333334</v>
      </c>
      <c r="L10" s="142">
        <f>+I10+I9+I8</f>
        <v>1463</v>
      </c>
      <c r="M10" s="143">
        <f>+L10/9</f>
        <v>162.55555555555554</v>
      </c>
      <c r="N10" s="36">
        <v>1</v>
      </c>
    </row>
    <row r="11" ht="12.75"/>
    <row r="12" spans="1:11" ht="15.75">
      <c r="A12" s="36"/>
      <c r="B12" s="39"/>
      <c r="C12" s="33"/>
      <c r="E12" s="32"/>
      <c r="F12" s="32"/>
      <c r="G12" s="32"/>
      <c r="H12" s="32"/>
      <c r="I12" s="32"/>
      <c r="J12" s="32"/>
      <c r="K12" s="34"/>
    </row>
    <row r="13" spans="2:11" ht="15">
      <c r="B13" s="115"/>
      <c r="E13" s="32"/>
      <c r="F13" s="32"/>
      <c r="G13" s="32"/>
      <c r="I13" s="32"/>
      <c r="J13" s="32"/>
      <c r="K13" s="34"/>
    </row>
    <row r="14" ht="12.75"/>
    <row r="15" ht="12.75"/>
    <row r="16" ht="12.75"/>
    <row r="17" ht="12.75"/>
    <row r="18" spans="1:14" ht="18">
      <c r="A18" s="36"/>
      <c r="B18" s="37"/>
      <c r="C18" s="33"/>
      <c r="D18" s="21"/>
      <c r="E18" s="32"/>
      <c r="F18" s="32"/>
      <c r="G18" s="32"/>
      <c r="H18" s="32"/>
      <c r="I18" s="67"/>
      <c r="J18" s="32"/>
      <c r="K18"/>
      <c r="L18"/>
      <c r="M18"/>
      <c r="N18"/>
    </row>
    <row r="19" spans="1:14" ht="18">
      <c r="A19" s="36"/>
      <c r="B19" s="37"/>
      <c r="C19" s="33"/>
      <c r="D19" s="21"/>
      <c r="E19" s="32"/>
      <c r="F19" s="32"/>
      <c r="G19" s="42"/>
      <c r="H19" s="32"/>
      <c r="I19" s="32"/>
      <c r="J19" s="32"/>
      <c r="K19"/>
      <c r="L19"/>
      <c r="M19"/>
      <c r="N19"/>
    </row>
    <row r="20" spans="1:14" ht="18">
      <c r="A20" s="36"/>
      <c r="B20" s="37"/>
      <c r="C20" s="33"/>
      <c r="D20" s="21"/>
      <c r="E20" s="32"/>
      <c r="F20" s="32"/>
      <c r="G20" s="42"/>
      <c r="H20" s="32"/>
      <c r="I20" s="32"/>
      <c r="J20" s="32"/>
      <c r="K20"/>
      <c r="L20"/>
      <c r="M20"/>
      <c r="N20"/>
    </row>
    <row r="21" spans="1:14" ht="18">
      <c r="A21" s="36"/>
      <c r="B21" s="37"/>
      <c r="C21" s="33"/>
      <c r="D21" s="21"/>
      <c r="E21" s="32"/>
      <c r="F21" s="32"/>
      <c r="G21" s="42"/>
      <c r="H21" s="32"/>
      <c r="I21" s="42"/>
      <c r="J21" s="32"/>
      <c r="K21"/>
      <c r="L21"/>
      <c r="M21"/>
      <c r="N21"/>
    </row>
    <row r="22" spans="1:17" s="105" customFormat="1" ht="11.25">
      <c r="A22" s="16"/>
      <c r="B22" s="99"/>
      <c r="C22" s="100"/>
      <c r="D22" s="101"/>
      <c r="E22" s="101"/>
      <c r="F22" s="101"/>
      <c r="G22" s="101"/>
      <c r="H22" s="101"/>
      <c r="I22" s="101"/>
      <c r="J22" s="101"/>
      <c r="K22" s="104"/>
      <c r="L22" s="16"/>
      <c r="M22" s="25"/>
      <c r="N22" s="16"/>
      <c r="P22" s="16"/>
      <c r="Q22" s="16"/>
    </row>
    <row r="23" spans="1:14" ht="15.75">
      <c r="A23" s="36">
        <f>SUM(A4:A22)</f>
        <v>2</v>
      </c>
      <c r="B23" s="37"/>
      <c r="C23" s="36" t="s">
        <v>4</v>
      </c>
      <c r="D23" s="36"/>
      <c r="E23" s="36"/>
      <c r="F23" s="36"/>
      <c r="G23" s="36"/>
      <c r="H23" s="36"/>
      <c r="I23" s="36">
        <f>SUM(I4:I22)</f>
        <v>3239</v>
      </c>
      <c r="J23" s="36">
        <f>SUM(J4:J22)</f>
        <v>21</v>
      </c>
      <c r="K23" s="38">
        <f>I23/J23</f>
        <v>154.23809523809524</v>
      </c>
      <c r="L23" s="32"/>
      <c r="M23" s="34"/>
      <c r="N23" s="36">
        <f>SUM(N4:N22)</f>
        <v>2</v>
      </c>
    </row>
    <row r="24" spans="1:13" ht="15.75">
      <c r="A24" s="36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4"/>
    </row>
    <row r="25" spans="1:13" ht="15.75">
      <c r="A25" s="36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4"/>
    </row>
    <row r="26" spans="1:13" ht="15.75">
      <c r="A26" s="36"/>
      <c r="B26" s="37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4"/>
    </row>
    <row r="27" spans="1:13" ht="15.75">
      <c r="A27" s="36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4"/>
    </row>
    <row r="28" spans="1:13" ht="15.75">
      <c r="A28" s="36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4"/>
    </row>
    <row r="29" spans="1:13" ht="15.75">
      <c r="A29" s="36"/>
      <c r="B29" s="37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4"/>
    </row>
    <row r="30" spans="1:13" ht="15.75">
      <c r="A30" s="36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4"/>
    </row>
    <row r="31" spans="1:13" ht="15.75">
      <c r="A31" s="36"/>
      <c r="B31" s="37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4"/>
    </row>
    <row r="32" spans="1:13" ht="15.75">
      <c r="A32" s="36"/>
      <c r="B32" s="37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4"/>
    </row>
    <row r="33" spans="1:13" ht="15.75">
      <c r="A33" s="36"/>
      <c r="B33" s="3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4"/>
    </row>
    <row r="34" spans="1:13" ht="15.75">
      <c r="A34" s="36"/>
      <c r="B34" s="37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4"/>
    </row>
    <row r="35" spans="2:17" s="8" customFormat="1" ht="15.75">
      <c r="B35" s="37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4"/>
      <c r="O35"/>
      <c r="P35" s="30"/>
      <c r="Q35" s="30"/>
    </row>
    <row r="36" spans="2:17" s="8" customFormat="1" ht="15.75"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4"/>
      <c r="O36"/>
      <c r="P36" s="30"/>
      <c r="Q36" s="30"/>
    </row>
    <row r="37" spans="2:17" s="8" customFormat="1" ht="15.75">
      <c r="B37" s="37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4"/>
      <c r="O37"/>
      <c r="P37" s="30"/>
      <c r="Q37" s="30"/>
    </row>
    <row r="38" spans="2:17" s="8" customFormat="1" ht="15.75"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4"/>
      <c r="O38"/>
      <c r="P38" s="30"/>
      <c r="Q38" s="30"/>
    </row>
    <row r="39" spans="2:17" s="8" customFormat="1" ht="15.75">
      <c r="B39" s="3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4"/>
      <c r="O39"/>
      <c r="P39" s="30"/>
      <c r="Q39" s="30"/>
    </row>
    <row r="40" spans="2:17" s="8" customFormat="1" ht="15.75"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4"/>
      <c r="O40"/>
      <c r="P40" s="30"/>
      <c r="Q40" s="30"/>
    </row>
    <row r="41" spans="2:17" s="8" customFormat="1" ht="15.75">
      <c r="B41" s="3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4"/>
      <c r="O41"/>
      <c r="P41" s="30"/>
      <c r="Q41" s="30"/>
    </row>
    <row r="42" spans="2:17" s="8" customFormat="1" ht="15.75"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4"/>
      <c r="O42"/>
      <c r="P42" s="30"/>
      <c r="Q42" s="30"/>
    </row>
    <row r="43" spans="2:17" s="8" customFormat="1" ht="15.75">
      <c r="B43" s="3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4"/>
      <c r="O43"/>
      <c r="P43" s="30"/>
      <c r="Q43" s="30"/>
    </row>
    <row r="44" spans="2:17" s="8" customFormat="1" ht="15.75">
      <c r="B44" s="3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4"/>
      <c r="O44"/>
      <c r="P44" s="30"/>
      <c r="Q44" s="30"/>
    </row>
    <row r="45" spans="2:17" s="8" customFormat="1" ht="15.75">
      <c r="B45" s="3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4"/>
      <c r="O45"/>
      <c r="P45" s="30"/>
      <c r="Q45" s="30"/>
    </row>
  </sheetData>
  <sheetProtection/>
  <mergeCells count="2">
    <mergeCell ref="A1:A3"/>
    <mergeCell ref="N1:N3"/>
  </mergeCells>
  <conditionalFormatting sqref="E18:H65536 E1:H3 E8:H10">
    <cfRule type="cellIs" priority="56" dxfId="2" operator="greaterThan" stopIfTrue="1">
      <formula>199</formula>
    </cfRule>
    <cfRule type="cellIs" priority="57" dxfId="0" operator="greaterThan" stopIfTrue="1">
      <formula>199</formula>
    </cfRule>
    <cfRule type="cellIs" priority="58" dxfId="0" operator="greaterThan" stopIfTrue="1">
      <formula>199</formula>
    </cfRule>
  </conditionalFormatting>
  <conditionalFormatting sqref="E18:H22 E4:H6 E12:G13 E8:H10">
    <cfRule type="cellIs" priority="53" dxfId="2" operator="greaterThan" stopIfTrue="1">
      <formula>199</formula>
    </cfRule>
    <cfRule type="cellIs" priority="54" dxfId="0" operator="greaterThan" stopIfTrue="1">
      <formula>199</formula>
    </cfRule>
    <cfRule type="cellIs" priority="55" dxfId="2" operator="greaterThan" stopIfTrue="1">
      <formula>199</formula>
    </cfRule>
  </conditionalFormatting>
  <conditionalFormatting sqref="E18:H22 H12:H13 E8:H10">
    <cfRule type="cellIs" priority="52" dxfId="0" operator="greaterThan" stopIfTrue="1">
      <formula>199</formula>
    </cfRule>
  </conditionalFormatting>
  <conditionalFormatting sqref="E18:G22 E8:H10">
    <cfRule type="cellIs" priority="51" dxfId="9" operator="greaterThan" stopIfTrue="1">
      <formula>199</formula>
    </cfRule>
  </conditionalFormatting>
  <conditionalFormatting sqref="E18:H20 E12:H13 E8:H10">
    <cfRule type="cellIs" priority="50" dxfId="2" operator="greaterThan" stopIfTrue="1">
      <formula>199</formula>
    </cfRule>
  </conditionalFormatting>
  <conditionalFormatting sqref="J8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Francois</dc:creator>
  <cp:keywords/>
  <dc:description/>
  <cp:lastModifiedBy>Win7</cp:lastModifiedBy>
  <cp:lastPrinted>2016-06-06T06:46:13Z</cp:lastPrinted>
  <dcterms:created xsi:type="dcterms:W3CDTF">2007-09-10T06:38:47Z</dcterms:created>
  <dcterms:modified xsi:type="dcterms:W3CDTF">2017-03-13T07:55:26Z</dcterms:modified>
  <cp:category/>
  <cp:version/>
  <cp:contentType/>
  <cp:contentStatus/>
</cp:coreProperties>
</file>